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D2F" lockStructure="1"/>
  <bookViews>
    <workbookView xWindow="3990" yWindow="5040" windowWidth="15315" windowHeight="6165" tabRatio="843"/>
  </bookViews>
  <sheets>
    <sheet name="INSTRUCTIONS" sheetId="19" r:id="rId1"/>
    <sheet name="insert SAMPLES" sheetId="4" r:id="rId2"/>
    <sheet name="insert BARCODES" sheetId="1" r:id="rId3"/>
    <sheet name="LAYOUT" sheetId="5" state="hidden" r:id="rId4"/>
    <sheet name="unique ID" sheetId="18" state="hidden" r:id="rId5"/>
    <sheet name="WORKING" sheetId="2" state="hidden" r:id="rId6"/>
    <sheet name="96 well lab plan" sheetId="8" r:id="rId7"/>
    <sheet name="slideslot" sheetId="10" state="hidden" r:id="rId8"/>
    <sheet name="Batch file entries" sheetId="11" state="hidden" r:id="rId9"/>
    <sheet name="Convert 4 col to 1 col" sheetId="12" state="hidden" r:id="rId10"/>
    <sheet name="8 well strip lab plan" sheetId="20" r:id="rId11"/>
    <sheet name="create BATCH" sheetId="14" r:id="rId12"/>
    <sheet name="Reference batch" sheetId="13" state="hidden" r:id="rId13"/>
    <sheet name="create SAMPLE BATCH" sheetId="17" state="hidden" r:id="rId14"/>
    <sheet name="Sample batch" sheetId="16" state="hidden" r:id="rId15"/>
    <sheet name="Batch Import File" sheetId="23" r:id="rId16"/>
  </sheets>
  <definedNames>
    <definedName name="_xlnm.Print_Area" localSheetId="10">'8 well strip lab plan'!$A$1:$S$85</definedName>
    <definedName name="_xlnm.Print_Area" localSheetId="6">'96 well lab plan'!$A$1:$O$81</definedName>
  </definedNames>
  <calcPr calcId="145621"/>
</workbook>
</file>

<file path=xl/calcChain.xml><?xml version="1.0" encoding="utf-8"?>
<calcChain xmlns="http://schemas.openxmlformats.org/spreadsheetml/2006/main">
  <c r="A3" i="2" l="1"/>
  <c r="A4" i="2"/>
  <c r="B4" i="2" s="1"/>
  <c r="A5" i="2"/>
  <c r="A6" i="2"/>
  <c r="B6" i="2" s="1"/>
  <c r="A7" i="2"/>
  <c r="A8" i="2"/>
  <c r="B8" i="2" s="1"/>
  <c r="A9" i="2"/>
  <c r="A10" i="2"/>
  <c r="B10" i="2" s="1"/>
  <c r="A11" i="2"/>
  <c r="A12" i="2"/>
  <c r="B12" i="2" s="1"/>
  <c r="A13" i="2"/>
  <c r="A14" i="2"/>
  <c r="A15" i="2"/>
  <c r="A16" i="2"/>
  <c r="B16" i="2" s="1"/>
  <c r="A17" i="2"/>
  <c r="A18" i="2"/>
  <c r="B18" i="2" s="1"/>
  <c r="A19" i="2"/>
  <c r="B19" i="2" s="1"/>
  <c r="A20" i="2"/>
  <c r="C20" i="5" s="1"/>
  <c r="A21" i="2"/>
  <c r="A22" i="2"/>
  <c r="B22" i="2" s="1"/>
  <c r="A23" i="2"/>
  <c r="A24" i="2"/>
  <c r="B24" i="2" s="1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2" i="2"/>
  <c r="B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3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2" i="1"/>
  <c r="J3" i="1"/>
  <c r="A2" i="16"/>
  <c r="A2" i="23" s="1"/>
  <c r="J4" i="23"/>
  <c r="I4" i="23"/>
  <c r="H4" i="23"/>
  <c r="G4" i="23"/>
  <c r="F4" i="23"/>
  <c r="E4" i="23"/>
  <c r="D4" i="23"/>
  <c r="C4" i="23"/>
  <c r="B4" i="23"/>
  <c r="A4" i="23"/>
  <c r="E1" i="20"/>
  <c r="E1" i="8"/>
  <c r="J5" i="1"/>
  <c r="E3" i="18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E60" i="18"/>
  <c r="E61" i="18"/>
  <c r="E62" i="18"/>
  <c r="E63" i="18"/>
  <c r="E64" i="18"/>
  <c r="E65" i="18"/>
  <c r="E66" i="18"/>
  <c r="E67" i="18"/>
  <c r="E68" i="18"/>
  <c r="E69" i="18"/>
  <c r="E70" i="18"/>
  <c r="E71" i="18"/>
  <c r="E72" i="18"/>
  <c r="E73" i="18"/>
  <c r="E74" i="18"/>
  <c r="E75" i="18"/>
  <c r="E76" i="18"/>
  <c r="E77" i="18"/>
  <c r="E78" i="18"/>
  <c r="E79" i="18"/>
  <c r="E80" i="18"/>
  <c r="E81" i="18"/>
  <c r="E82" i="18"/>
  <c r="E83" i="18"/>
  <c r="E84" i="18"/>
  <c r="E85" i="18"/>
  <c r="E86" i="18"/>
  <c r="E87" i="18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E2" i="18"/>
  <c r="C3" i="18"/>
  <c r="D3" i="18"/>
  <c r="C4" i="18"/>
  <c r="D4" i="18"/>
  <c r="C5" i="18"/>
  <c r="D5" i="18"/>
  <c r="C6" i="18"/>
  <c r="B6" i="18" s="1"/>
  <c r="A6" i="18" s="1"/>
  <c r="D6" i="18"/>
  <c r="C7" i="18"/>
  <c r="B7" i="18" s="1"/>
  <c r="A7" i="18" s="1"/>
  <c r="D7" i="18"/>
  <c r="C8" i="18"/>
  <c r="B8" i="18" s="1"/>
  <c r="A8" i="18" s="1"/>
  <c r="D8" i="18"/>
  <c r="C9" i="18"/>
  <c r="D9" i="18"/>
  <c r="B9" i="18" s="1"/>
  <c r="A9" i="18" s="1"/>
  <c r="C10" i="18"/>
  <c r="D10" i="18"/>
  <c r="C11" i="18"/>
  <c r="D11" i="18"/>
  <c r="B11" i="18" s="1"/>
  <c r="A11" i="18" s="1"/>
  <c r="C12" i="18"/>
  <c r="B12" i="18" s="1"/>
  <c r="A12" i="18"/>
  <c r="D12" i="18"/>
  <c r="C13" i="18"/>
  <c r="D13" i="18"/>
  <c r="C14" i="18"/>
  <c r="D14" i="18"/>
  <c r="C15" i="18"/>
  <c r="D15" i="18"/>
  <c r="C16" i="18"/>
  <c r="D16" i="18"/>
  <c r="C17" i="18"/>
  <c r="D17" i="18"/>
  <c r="C18" i="18"/>
  <c r="D18" i="18"/>
  <c r="C19" i="18"/>
  <c r="B19" i="18" s="1"/>
  <c r="D19" i="18"/>
  <c r="C20" i="18"/>
  <c r="B20" i="18" s="1"/>
  <c r="A20" i="18" s="1"/>
  <c r="D20" i="18"/>
  <c r="C21" i="18"/>
  <c r="B21" i="18" s="1"/>
  <c r="A21" i="18" s="1"/>
  <c r="D21" i="18"/>
  <c r="C22" i="18"/>
  <c r="B22" i="18" s="1"/>
  <c r="A22" i="18" s="1"/>
  <c r="D22" i="18"/>
  <c r="C23" i="18"/>
  <c r="D23" i="18"/>
  <c r="C24" i="18"/>
  <c r="D24" i="18"/>
  <c r="C25" i="18"/>
  <c r="D25" i="18"/>
  <c r="C26" i="18"/>
  <c r="D26" i="18"/>
  <c r="C27" i="18"/>
  <c r="D27" i="18"/>
  <c r="C28" i="18"/>
  <c r="D28" i="18"/>
  <c r="C29" i="18"/>
  <c r="D29" i="18"/>
  <c r="B29" i="18" s="1"/>
  <c r="A29" i="18" s="1"/>
  <c r="C30" i="18"/>
  <c r="B30" i="18" s="1"/>
  <c r="A30" i="18"/>
  <c r="D30" i="18"/>
  <c r="C31" i="18"/>
  <c r="D31" i="18"/>
  <c r="C32" i="18"/>
  <c r="D32" i="18"/>
  <c r="C33" i="18"/>
  <c r="B33" i="18" s="1"/>
  <c r="A33" i="18" s="1"/>
  <c r="D33" i="18"/>
  <c r="C34" i="18"/>
  <c r="D34" i="18"/>
  <c r="C35" i="18"/>
  <c r="D35" i="18"/>
  <c r="C36" i="18"/>
  <c r="D36" i="18"/>
  <c r="C37" i="18"/>
  <c r="D37" i="18"/>
  <c r="C38" i="18"/>
  <c r="D38" i="18"/>
  <c r="C39" i="18"/>
  <c r="D39" i="18"/>
  <c r="C40" i="18"/>
  <c r="B40" i="18"/>
  <c r="A40" i="18" s="1"/>
  <c r="D40" i="18"/>
  <c r="C41" i="18"/>
  <c r="D41" i="18"/>
  <c r="C42" i="18"/>
  <c r="B42" i="18" s="1"/>
  <c r="A42" i="18" s="1"/>
  <c r="D42" i="18"/>
  <c r="C43" i="18"/>
  <c r="D43" i="18"/>
  <c r="C44" i="18"/>
  <c r="D44" i="18"/>
  <c r="C45" i="18"/>
  <c r="D45" i="18"/>
  <c r="C46" i="18"/>
  <c r="D46" i="18"/>
  <c r="C47" i="18"/>
  <c r="D47" i="18"/>
  <c r="C48" i="18"/>
  <c r="D48" i="18"/>
  <c r="C49" i="18"/>
  <c r="D49" i="18"/>
  <c r="C50" i="18"/>
  <c r="B50" i="18" s="1"/>
  <c r="A50" i="18" s="1"/>
  <c r="D50" i="18"/>
  <c r="C51" i="18"/>
  <c r="D51" i="18"/>
  <c r="C52" i="18"/>
  <c r="D52" i="18"/>
  <c r="B52" i="18" s="1"/>
  <c r="A52" i="18" s="1"/>
  <c r="C53" i="18"/>
  <c r="D53" i="18"/>
  <c r="B53" i="18" s="1"/>
  <c r="A53" i="18" s="1"/>
  <c r="C54" i="18"/>
  <c r="D54" i="18"/>
  <c r="B54" i="18" s="1"/>
  <c r="A54" i="18" s="1"/>
  <c r="C55" i="18"/>
  <c r="D55" i="18"/>
  <c r="B55" i="18" s="1"/>
  <c r="A55" i="18" s="1"/>
  <c r="C56" i="18"/>
  <c r="D56" i="18"/>
  <c r="B56" i="18" s="1"/>
  <c r="A56" i="18" s="1"/>
  <c r="C57" i="18"/>
  <c r="D57" i="18"/>
  <c r="B57" i="18" s="1"/>
  <c r="A57" i="18" s="1"/>
  <c r="C58" i="18"/>
  <c r="B58" i="18"/>
  <c r="A58" i="18" s="1"/>
  <c r="D58" i="18"/>
  <c r="C59" i="18"/>
  <c r="D59" i="18"/>
  <c r="C60" i="18"/>
  <c r="D60" i="18"/>
  <c r="C61" i="18"/>
  <c r="D61" i="18"/>
  <c r="C62" i="18"/>
  <c r="D62" i="18"/>
  <c r="C63" i="18"/>
  <c r="B63" i="18" s="1"/>
  <c r="A63" i="18" s="1"/>
  <c r="D63" i="18"/>
  <c r="C64" i="18"/>
  <c r="D64" i="18"/>
  <c r="C65" i="18"/>
  <c r="B65" i="18" s="1"/>
  <c r="A65" i="18" s="1"/>
  <c r="D65" i="18"/>
  <c r="C66" i="18"/>
  <c r="D66" i="18"/>
  <c r="C67" i="18"/>
  <c r="D67" i="18"/>
  <c r="C68" i="18"/>
  <c r="B68" i="18" s="1"/>
  <c r="A68" i="18" s="1"/>
  <c r="D68" i="18"/>
  <c r="C69" i="18"/>
  <c r="D69" i="18"/>
  <c r="C70" i="18"/>
  <c r="D70" i="18"/>
  <c r="B70" i="18" s="1"/>
  <c r="A70" i="18" s="1"/>
  <c r="C71" i="18"/>
  <c r="D71" i="18"/>
  <c r="C72" i="18"/>
  <c r="D72" i="18"/>
  <c r="B72" i="18" s="1"/>
  <c r="A72" i="18" s="1"/>
  <c r="C73" i="18"/>
  <c r="D73" i="18"/>
  <c r="C74" i="18"/>
  <c r="D74" i="18"/>
  <c r="B74" i="18" s="1"/>
  <c r="A74" i="18" s="1"/>
  <c r="C75" i="18"/>
  <c r="D75" i="18"/>
  <c r="C76" i="18"/>
  <c r="B76" i="18"/>
  <c r="A76" i="18" s="1"/>
  <c r="D76" i="18"/>
  <c r="C77" i="18"/>
  <c r="D77" i="18"/>
  <c r="C78" i="18"/>
  <c r="D78" i="18"/>
  <c r="C79" i="18"/>
  <c r="D79" i="18"/>
  <c r="C80" i="18"/>
  <c r="B80" i="18" s="1"/>
  <c r="A80" i="18" s="1"/>
  <c r="D80" i="18"/>
  <c r="C81" i="18"/>
  <c r="D81" i="18"/>
  <c r="B81" i="18" s="1"/>
  <c r="A81" i="18" s="1"/>
  <c r="C82" i="18"/>
  <c r="D82" i="18"/>
  <c r="B82" i="18" s="1"/>
  <c r="A82" i="18" s="1"/>
  <c r="C83" i="18"/>
  <c r="D83" i="18"/>
  <c r="B83" i="18" s="1"/>
  <c r="A83" i="18" s="1"/>
  <c r="C84" i="18"/>
  <c r="D84" i="18"/>
  <c r="B84" i="18" s="1"/>
  <c r="A84" i="18" s="1"/>
  <c r="C85" i="18"/>
  <c r="D85" i="18"/>
  <c r="B85" i="18" s="1"/>
  <c r="A85" i="18" s="1"/>
  <c r="C86" i="18"/>
  <c r="D86" i="18"/>
  <c r="B86" i="18" s="1"/>
  <c r="A86" i="18" s="1"/>
  <c r="C87" i="18"/>
  <c r="D87" i="18"/>
  <c r="B87" i="18" s="1"/>
  <c r="A87" i="18" s="1"/>
  <c r="C88" i="18"/>
  <c r="D88" i="18"/>
  <c r="B88" i="18" s="1"/>
  <c r="A88" i="18" s="1"/>
  <c r="C89" i="18"/>
  <c r="D89" i="18"/>
  <c r="C90" i="18"/>
  <c r="B90" i="18"/>
  <c r="A90" i="18" s="1"/>
  <c r="D90" i="18"/>
  <c r="C91" i="18"/>
  <c r="B91" i="18" s="1"/>
  <c r="A91" i="18" s="1"/>
  <c r="D91" i="18"/>
  <c r="C92" i="18"/>
  <c r="D92" i="18"/>
  <c r="C93" i="18"/>
  <c r="B93" i="18" s="1"/>
  <c r="A93" i="18" s="1"/>
  <c r="D93" i="18"/>
  <c r="C94" i="18"/>
  <c r="D94" i="18"/>
  <c r="C95" i="18"/>
  <c r="D95" i="18"/>
  <c r="C96" i="18"/>
  <c r="D96" i="18"/>
  <c r="C97" i="18"/>
  <c r="D97" i="18"/>
  <c r="C98" i="18"/>
  <c r="D98" i="18"/>
  <c r="C99" i="18"/>
  <c r="D99" i="18"/>
  <c r="C100" i="18"/>
  <c r="B100" i="18" s="1"/>
  <c r="A100" i="18" s="1"/>
  <c r="D100" i="18"/>
  <c r="C101" i="18"/>
  <c r="D101" i="18"/>
  <c r="C102" i="18"/>
  <c r="B102" i="18" s="1"/>
  <c r="A102" i="18" s="1"/>
  <c r="D102" i="18"/>
  <c r="C103" i="18"/>
  <c r="D103" i="18"/>
  <c r="C104" i="18"/>
  <c r="D104" i="18"/>
  <c r="C105" i="18"/>
  <c r="B105" i="18" s="1"/>
  <c r="A105" i="18" s="1"/>
  <c r="D105" i="18"/>
  <c r="C106" i="18"/>
  <c r="B106" i="18" s="1"/>
  <c r="A106" i="18" s="1"/>
  <c r="D106" i="18"/>
  <c r="C107" i="18"/>
  <c r="B107" i="18" s="1"/>
  <c r="A107" i="18" s="1"/>
  <c r="D107" i="18"/>
  <c r="C108" i="18"/>
  <c r="D108" i="18"/>
  <c r="C109" i="18"/>
  <c r="D109" i="18"/>
  <c r="C110" i="18"/>
  <c r="D110" i="18"/>
  <c r="C111" i="18"/>
  <c r="D111" i="18"/>
  <c r="C112" i="18"/>
  <c r="B112" i="18" s="1"/>
  <c r="A112" i="18" s="1"/>
  <c r="D112" i="18"/>
  <c r="C113" i="18"/>
  <c r="D113" i="18"/>
  <c r="C114" i="18"/>
  <c r="D114" i="18"/>
  <c r="C115" i="18"/>
  <c r="D115" i="18"/>
  <c r="C116" i="18"/>
  <c r="D116" i="18"/>
  <c r="C117" i="18"/>
  <c r="D117" i="18"/>
  <c r="C118" i="18"/>
  <c r="D118" i="18"/>
  <c r="C119" i="18"/>
  <c r="D119" i="18"/>
  <c r="C120" i="18"/>
  <c r="D120" i="18"/>
  <c r="C121" i="18"/>
  <c r="D121" i="18"/>
  <c r="B121" i="18" s="1"/>
  <c r="A121" i="18" s="1"/>
  <c r="C122" i="18"/>
  <c r="D122" i="18"/>
  <c r="B122" i="18" s="1"/>
  <c r="A122" i="18" s="1"/>
  <c r="D2" i="18"/>
  <c r="C2" i="18"/>
  <c r="B2" i="18" s="1"/>
  <c r="D1" i="18"/>
  <c r="C1" i="18"/>
  <c r="A1" i="16"/>
  <c r="A1" i="23"/>
  <c r="H2" i="11"/>
  <c r="A2" i="13"/>
  <c r="A1" i="13"/>
  <c r="A97" i="12"/>
  <c r="B97" i="12"/>
  <c r="A3" i="12"/>
  <c r="B3" i="12"/>
  <c r="A4" i="12"/>
  <c r="B4" i="12"/>
  <c r="A5" i="12"/>
  <c r="D5" i="12" s="1"/>
  <c r="B5" i="12"/>
  <c r="A6" i="12"/>
  <c r="B6" i="12"/>
  <c r="A7" i="12"/>
  <c r="B7" i="12"/>
  <c r="A8" i="12"/>
  <c r="B8" i="12"/>
  <c r="A9" i="12"/>
  <c r="B9" i="12"/>
  <c r="A10" i="12"/>
  <c r="B10" i="12"/>
  <c r="A11" i="12"/>
  <c r="H11" i="12" s="1"/>
  <c r="I11" i="12" s="1"/>
  <c r="B11" i="12"/>
  <c r="A12" i="12"/>
  <c r="B12" i="12"/>
  <c r="A13" i="12"/>
  <c r="H13" i="12" s="1"/>
  <c r="I13" i="12" s="1"/>
  <c r="B13" i="12"/>
  <c r="A14" i="12"/>
  <c r="B14" i="12"/>
  <c r="A15" i="12"/>
  <c r="B15" i="12"/>
  <c r="A16" i="12"/>
  <c r="B16" i="12"/>
  <c r="A17" i="12"/>
  <c r="B17" i="12"/>
  <c r="A18" i="12"/>
  <c r="B18" i="12"/>
  <c r="A19" i="12"/>
  <c r="B19" i="12"/>
  <c r="A20" i="12"/>
  <c r="B20" i="12"/>
  <c r="A21" i="12"/>
  <c r="D21" i="12" s="1"/>
  <c r="B21" i="12"/>
  <c r="A22" i="12"/>
  <c r="B22" i="12"/>
  <c r="A23" i="12"/>
  <c r="B23" i="12"/>
  <c r="A24" i="12"/>
  <c r="B24" i="12"/>
  <c r="A25" i="12"/>
  <c r="B25" i="12"/>
  <c r="A26" i="12"/>
  <c r="B26" i="12"/>
  <c r="A27" i="12"/>
  <c r="B27" i="12"/>
  <c r="A28" i="12"/>
  <c r="B28" i="12"/>
  <c r="A29" i="12"/>
  <c r="B29" i="12"/>
  <c r="A30" i="12"/>
  <c r="B30" i="12"/>
  <c r="A31" i="12"/>
  <c r="B31" i="12"/>
  <c r="A32" i="12"/>
  <c r="B32" i="12"/>
  <c r="A33" i="12"/>
  <c r="B33" i="12"/>
  <c r="A34" i="12"/>
  <c r="B34" i="12"/>
  <c r="A35" i="12"/>
  <c r="B35" i="12"/>
  <c r="A36" i="12"/>
  <c r="B36" i="12"/>
  <c r="A37" i="12"/>
  <c r="B37" i="12"/>
  <c r="A38" i="12"/>
  <c r="B38" i="12"/>
  <c r="A39" i="12"/>
  <c r="B39" i="12"/>
  <c r="A40" i="12"/>
  <c r="B40" i="12"/>
  <c r="A41" i="12"/>
  <c r="B41" i="12"/>
  <c r="A42" i="12"/>
  <c r="H42" i="12" s="1"/>
  <c r="I42" i="12" s="1"/>
  <c r="B42" i="12"/>
  <c r="A43" i="12"/>
  <c r="H43" i="12" s="1"/>
  <c r="I43" i="12" s="1"/>
  <c r="B43" i="12"/>
  <c r="A44" i="12"/>
  <c r="B44" i="12"/>
  <c r="A45" i="12"/>
  <c r="B45" i="12"/>
  <c r="A46" i="12"/>
  <c r="B46" i="12"/>
  <c r="A47" i="12"/>
  <c r="B47" i="12"/>
  <c r="A48" i="12"/>
  <c r="B48" i="12"/>
  <c r="A49" i="12"/>
  <c r="B49" i="12"/>
  <c r="A50" i="12"/>
  <c r="B50" i="12"/>
  <c r="A51" i="12"/>
  <c r="B51" i="12"/>
  <c r="A52" i="12"/>
  <c r="B52" i="12"/>
  <c r="A53" i="12"/>
  <c r="B53" i="12"/>
  <c r="A54" i="12"/>
  <c r="B54" i="12"/>
  <c r="A55" i="12"/>
  <c r="B55" i="12"/>
  <c r="A56" i="12"/>
  <c r="B56" i="12"/>
  <c r="A57" i="12"/>
  <c r="D57" i="12" s="1"/>
  <c r="B57" i="12"/>
  <c r="A58" i="12"/>
  <c r="B58" i="12"/>
  <c r="A59" i="12"/>
  <c r="B59" i="12"/>
  <c r="A60" i="12"/>
  <c r="B60" i="12"/>
  <c r="A61" i="12"/>
  <c r="H61" i="12" s="1"/>
  <c r="I61" i="12" s="1"/>
  <c r="B61" i="12"/>
  <c r="A62" i="12"/>
  <c r="B62" i="12"/>
  <c r="A63" i="12"/>
  <c r="B63" i="12"/>
  <c r="A64" i="12"/>
  <c r="B64" i="12"/>
  <c r="A65" i="12"/>
  <c r="B65" i="12"/>
  <c r="A66" i="12"/>
  <c r="B66" i="12"/>
  <c r="A67" i="12"/>
  <c r="B67" i="12"/>
  <c r="A68" i="12"/>
  <c r="B68" i="12"/>
  <c r="A69" i="12"/>
  <c r="B69" i="12"/>
  <c r="A70" i="12"/>
  <c r="B70" i="12"/>
  <c r="A71" i="12"/>
  <c r="B71" i="12"/>
  <c r="A72" i="12"/>
  <c r="B72" i="12"/>
  <c r="A73" i="12"/>
  <c r="B73" i="12"/>
  <c r="A74" i="12"/>
  <c r="B74" i="12"/>
  <c r="A75" i="12"/>
  <c r="B75" i="12"/>
  <c r="A76" i="12"/>
  <c r="B76" i="12"/>
  <c r="A77" i="12"/>
  <c r="B77" i="12"/>
  <c r="A78" i="12"/>
  <c r="B78" i="12"/>
  <c r="A79" i="12"/>
  <c r="B79" i="12"/>
  <c r="A80" i="12"/>
  <c r="B80" i="12"/>
  <c r="A81" i="12"/>
  <c r="B81" i="12"/>
  <c r="A82" i="12"/>
  <c r="H82" i="12" s="1"/>
  <c r="I82" i="12" s="1"/>
  <c r="B82" i="12"/>
  <c r="A83" i="12"/>
  <c r="H83" i="12" s="1"/>
  <c r="I83" i="12" s="1"/>
  <c r="B83" i="12"/>
  <c r="A84" i="12"/>
  <c r="B84" i="12"/>
  <c r="A85" i="12"/>
  <c r="H85" i="12" s="1"/>
  <c r="I85" i="12" s="1"/>
  <c r="B85" i="12"/>
  <c r="A86" i="12"/>
  <c r="B86" i="12"/>
  <c r="A87" i="12"/>
  <c r="D87" i="12" s="1"/>
  <c r="B87" i="12"/>
  <c r="A88" i="12"/>
  <c r="B88" i="12"/>
  <c r="A89" i="12"/>
  <c r="D89" i="12" s="1"/>
  <c r="B89" i="12"/>
  <c r="A90" i="12"/>
  <c r="B90" i="12"/>
  <c r="A91" i="12"/>
  <c r="B91" i="12"/>
  <c r="A92" i="12"/>
  <c r="B92" i="12"/>
  <c r="A93" i="12"/>
  <c r="B93" i="12"/>
  <c r="A94" i="12"/>
  <c r="B94" i="12"/>
  <c r="A95" i="12"/>
  <c r="B95" i="12"/>
  <c r="A96" i="12"/>
  <c r="B96" i="12"/>
  <c r="B2" i="12"/>
  <c r="A2" i="12"/>
  <c r="C1" i="5"/>
  <c r="D1" i="5"/>
  <c r="E1" i="5"/>
  <c r="B1" i="5"/>
  <c r="A1" i="5"/>
  <c r="A10" i="5"/>
  <c r="E20" i="5"/>
  <c r="A91" i="10"/>
  <c r="A92" i="10"/>
  <c r="A90" i="10"/>
  <c r="A65" i="10"/>
  <c r="A63" i="10"/>
  <c r="A68" i="10"/>
  <c r="A34" i="10"/>
  <c r="A62" i="10"/>
  <c r="A82" i="10"/>
  <c r="A38" i="10"/>
  <c r="A81" i="10"/>
  <c r="A32" i="10"/>
  <c r="A41" i="10"/>
  <c r="A39" i="10"/>
  <c r="A28" i="10"/>
  <c r="A89" i="10"/>
  <c r="A75" i="10"/>
  <c r="A40" i="10"/>
  <c r="A55" i="10"/>
  <c r="A54" i="10"/>
  <c r="A88" i="10"/>
  <c r="A77" i="10"/>
  <c r="A74" i="10"/>
  <c r="A50" i="10"/>
  <c r="A57" i="10"/>
  <c r="A78" i="10"/>
  <c r="A72" i="10"/>
  <c r="A69" i="10"/>
  <c r="A33" i="10"/>
  <c r="A37" i="10"/>
  <c r="A25" i="10"/>
  <c r="A48" i="10"/>
  <c r="A70" i="10"/>
  <c r="A67" i="10"/>
  <c r="A26" i="10"/>
  <c r="A56" i="10"/>
  <c r="A71" i="10"/>
  <c r="A73" i="10"/>
  <c r="A95" i="10"/>
  <c r="A86" i="10"/>
  <c r="A83" i="10"/>
  <c r="A53" i="10"/>
  <c r="A47" i="10"/>
  <c r="A29" i="10"/>
  <c r="A27" i="10"/>
  <c r="A60" i="10"/>
  <c r="A84" i="10"/>
  <c r="A44" i="10"/>
  <c r="A45" i="10"/>
  <c r="A61" i="10"/>
  <c r="A35" i="10"/>
  <c r="A94" i="10"/>
  <c r="A30" i="10"/>
  <c r="A87" i="10"/>
  <c r="A36" i="10"/>
  <c r="A43" i="10"/>
  <c r="A76" i="10"/>
  <c r="A59" i="10"/>
  <c r="A85" i="10"/>
  <c r="A42" i="10"/>
  <c r="A49" i="10"/>
  <c r="A58" i="10"/>
  <c r="A52" i="10"/>
  <c r="A79" i="10"/>
  <c r="A31" i="10"/>
  <c r="A64" i="10"/>
  <c r="A51" i="10"/>
  <c r="A66" i="10"/>
  <c r="A80" i="10"/>
  <c r="A93" i="10"/>
  <c r="A46" i="10"/>
  <c r="C23" i="5"/>
  <c r="D16" i="20" s="1"/>
  <c r="D78" i="20" s="1"/>
  <c r="C20" i="2"/>
  <c r="D20" i="2" s="1"/>
  <c r="H20" i="2" s="1"/>
  <c r="L20" i="2" s="1"/>
  <c r="B118" i="18"/>
  <c r="A118" i="18" s="1"/>
  <c r="E23" i="5"/>
  <c r="B23" i="5"/>
  <c r="A19" i="5"/>
  <c r="A12" i="5"/>
  <c r="B35" i="18"/>
  <c r="A35" i="18" s="1"/>
  <c r="B15" i="18"/>
  <c r="A15" i="18" s="1"/>
  <c r="B5" i="18"/>
  <c r="A5" i="18" s="1"/>
  <c r="B3" i="18"/>
  <c r="B49" i="18"/>
  <c r="A49" i="18" s="1"/>
  <c r="B32" i="18"/>
  <c r="A32" i="18" s="1"/>
  <c r="B94" i="18"/>
  <c r="A94" i="18" s="1"/>
  <c r="A19" i="18"/>
  <c r="G14" i="20"/>
  <c r="F71" i="20" s="1"/>
  <c r="C19" i="2"/>
  <c r="F19" i="2" s="1"/>
  <c r="J19" i="2" s="1"/>
  <c r="N19" i="2" s="1"/>
  <c r="F20" i="2"/>
  <c r="J20" i="2" s="1"/>
  <c r="N20" i="2" s="1"/>
  <c r="A16" i="5"/>
  <c r="C22" i="2"/>
  <c r="E22" i="5"/>
  <c r="C22" i="5"/>
  <c r="D22" i="5"/>
  <c r="C15" i="20" s="1"/>
  <c r="A22" i="5"/>
  <c r="B22" i="5"/>
  <c r="B15" i="20" s="1"/>
  <c r="B76" i="20" s="1"/>
  <c r="D23" i="5"/>
  <c r="A6" i="5"/>
  <c r="A18" i="5"/>
  <c r="H68" i="12" s="1"/>
  <c r="I68" i="12" s="1"/>
  <c r="A4" i="5"/>
  <c r="F28" i="20" s="1"/>
  <c r="H12" i="12"/>
  <c r="I12" i="12" s="1"/>
  <c r="B110" i="18"/>
  <c r="A110" i="18" s="1"/>
  <c r="B60" i="18"/>
  <c r="A60" i="18" s="1"/>
  <c r="B51" i="18"/>
  <c r="A51" i="18" s="1"/>
  <c r="B10" i="18"/>
  <c r="A10" i="18" s="1"/>
  <c r="B13" i="18"/>
  <c r="A13" i="18" s="1"/>
  <c r="B95" i="18"/>
  <c r="A95" i="18" s="1"/>
  <c r="B89" i="18"/>
  <c r="A89" i="18" s="1"/>
  <c r="B79" i="18"/>
  <c r="A79" i="18" s="1"/>
  <c r="B77" i="18"/>
  <c r="A77" i="18" s="1"/>
  <c r="B75" i="18"/>
  <c r="A75" i="18" s="1"/>
  <c r="B73" i="18"/>
  <c r="A73" i="18" s="1"/>
  <c r="B71" i="18"/>
  <c r="A71" i="18"/>
  <c r="B69" i="18"/>
  <c r="A69" i="18" s="1"/>
  <c r="B67" i="18"/>
  <c r="A67" i="18" s="1"/>
  <c r="B47" i="18"/>
  <c r="A47" i="18"/>
  <c r="B39" i="18"/>
  <c r="A39" i="18" s="1"/>
  <c r="B37" i="18"/>
  <c r="A37" i="18" s="1"/>
  <c r="B31" i="18"/>
  <c r="A31" i="18" s="1"/>
  <c r="B26" i="18"/>
  <c r="A26" i="18" s="1"/>
  <c r="E24" i="5"/>
  <c r="B24" i="5"/>
  <c r="J11" i="8"/>
  <c r="F72" i="8" s="1"/>
  <c r="C24" i="5"/>
  <c r="C24" i="2"/>
  <c r="G24" i="2" s="1"/>
  <c r="K24" i="2" s="1"/>
  <c r="O24" i="2" s="1"/>
  <c r="A24" i="5"/>
  <c r="F80" i="8" s="1"/>
  <c r="B97" i="18"/>
  <c r="A97" i="18" s="1"/>
  <c r="H44" i="12"/>
  <c r="I44" i="12"/>
  <c r="F47" i="8"/>
  <c r="F51" i="20"/>
  <c r="F24" i="8"/>
  <c r="B73" i="20"/>
  <c r="A21" i="10"/>
  <c r="F22" i="2"/>
  <c r="J22" i="2"/>
  <c r="N22" i="2" s="1"/>
  <c r="E22" i="2"/>
  <c r="I22" i="2"/>
  <c r="M22" i="2" s="1"/>
  <c r="G22" i="2"/>
  <c r="K22" i="2"/>
  <c r="O22" i="2" s="1"/>
  <c r="D22" i="2"/>
  <c r="H22" i="2" s="1"/>
  <c r="L22" i="2" s="1"/>
  <c r="H10" i="12"/>
  <c r="I10" i="12" s="1"/>
  <c r="F12" i="8"/>
  <c r="B74" i="8" s="1"/>
  <c r="D83" i="12"/>
  <c r="B16" i="20"/>
  <c r="B78" i="20"/>
  <c r="B80" i="8"/>
  <c r="B84" i="20"/>
  <c r="D84" i="12"/>
  <c r="E84" i="12" s="1"/>
  <c r="B80" i="20"/>
  <c r="H84" i="12"/>
  <c r="I84" i="12" s="1"/>
  <c r="F15" i="20"/>
  <c r="F76" i="20" s="1"/>
  <c r="H92" i="12"/>
  <c r="I92" i="12" s="1"/>
  <c r="F84" i="20"/>
  <c r="H90" i="12"/>
  <c r="I90" i="12" s="1"/>
  <c r="A23" i="10"/>
  <c r="D24" i="2"/>
  <c r="H24" i="2"/>
  <c r="L24" i="2" s="1"/>
  <c r="E24" i="2"/>
  <c r="I24" i="2" s="1"/>
  <c r="M24" i="2" s="1"/>
  <c r="F24" i="2"/>
  <c r="J24" i="2" s="1"/>
  <c r="N24" i="2" s="1"/>
  <c r="J84" i="12"/>
  <c r="B19" i="5"/>
  <c r="C19" i="5"/>
  <c r="D19" i="5"/>
  <c r="E19" i="5"/>
  <c r="D71" i="12"/>
  <c r="M10" i="8"/>
  <c r="D67" i="8"/>
  <c r="M9" i="8"/>
  <c r="D65" i="8" s="1"/>
  <c r="E13" i="20"/>
  <c r="D69" i="20" s="1"/>
  <c r="D72" i="12"/>
  <c r="E72" i="12" s="1"/>
  <c r="A2" i="5"/>
  <c r="H5" i="12" s="1"/>
  <c r="D2" i="5"/>
  <c r="E2" i="5"/>
  <c r="C6" i="20" s="1"/>
  <c r="B26" i="20" s="1"/>
  <c r="I5" i="12"/>
  <c r="C2" i="2"/>
  <c r="C7" i="2"/>
  <c r="F7" i="2" s="1"/>
  <c r="J7" i="2" s="1"/>
  <c r="C18" i="2"/>
  <c r="G18" i="2" s="1"/>
  <c r="K18" i="2" s="1"/>
  <c r="O18" i="2" s="1"/>
  <c r="C11" i="2"/>
  <c r="A10" i="10" s="1"/>
  <c r="C6" i="2"/>
  <c r="C3" i="2"/>
  <c r="C12" i="2"/>
  <c r="C15" i="2"/>
  <c r="C14" i="2"/>
  <c r="C8" i="2"/>
  <c r="C10" i="2"/>
  <c r="E10" i="2" s="1"/>
  <c r="I10" i="2" s="1"/>
  <c r="M10" i="2" s="1"/>
  <c r="C6" i="8"/>
  <c r="B22" i="8" s="1"/>
  <c r="H3" i="12"/>
  <c r="I3" i="12" s="1"/>
  <c r="D18" i="5"/>
  <c r="E18" i="5"/>
  <c r="G3" i="2"/>
  <c r="K3" i="2" s="1"/>
  <c r="O3" i="2" s="1"/>
  <c r="B14" i="5"/>
  <c r="B9" i="8"/>
  <c r="B50" i="8" s="1"/>
  <c r="C14" i="5"/>
  <c r="B12" i="20" s="1"/>
  <c r="B56" i="20" s="1"/>
  <c r="E6" i="5"/>
  <c r="K6" i="8" s="1"/>
  <c r="B33" i="8" s="1"/>
  <c r="D6" i="5"/>
  <c r="C7" i="20" s="1"/>
  <c r="B35" i="20" s="1"/>
  <c r="E12" i="5"/>
  <c r="G10" i="20" s="1"/>
  <c r="F49" i="20" s="1"/>
  <c r="D12" i="5"/>
  <c r="F15" i="2"/>
  <c r="J15" i="2" s="1"/>
  <c r="N15" i="2" s="1"/>
  <c r="D15" i="5"/>
  <c r="E15" i="5"/>
  <c r="E10" i="8" s="1"/>
  <c r="D56" i="8" s="1"/>
  <c r="D15" i="2"/>
  <c r="H15" i="2" s="1"/>
  <c r="L15" i="2" s="1"/>
  <c r="D11" i="2"/>
  <c r="H11" i="2" s="1"/>
  <c r="L11" i="2" s="1"/>
  <c r="B11" i="5"/>
  <c r="D9" i="20" s="1"/>
  <c r="D43" i="20" s="1"/>
  <c r="E11" i="2"/>
  <c r="I11" i="2" s="1"/>
  <c r="M11" i="2" s="1"/>
  <c r="C11" i="5"/>
  <c r="D10" i="20"/>
  <c r="D45" i="20" s="1"/>
  <c r="G11" i="2"/>
  <c r="K11" i="2" s="1"/>
  <c r="O11" i="2" s="1"/>
  <c r="F2" i="2"/>
  <c r="G2" i="2"/>
  <c r="E2" i="2"/>
  <c r="I2" i="2" s="1"/>
  <c r="M2" i="2" s="1"/>
  <c r="C2" i="5"/>
  <c r="D2" i="2"/>
  <c r="A1" i="10"/>
  <c r="B1" i="10" s="1"/>
  <c r="C1" i="10" s="1"/>
  <c r="D1" i="10" s="1"/>
  <c r="E1" i="10" s="1"/>
  <c r="F1" i="10" s="1"/>
  <c r="G1" i="10" s="1"/>
  <c r="H1" i="10" s="1"/>
  <c r="I1" i="10" s="1"/>
  <c r="J1" i="10" s="1"/>
  <c r="K1" i="10" s="1"/>
  <c r="L1" i="10" s="1"/>
  <c r="M1" i="10" s="1"/>
  <c r="N1" i="10" s="1"/>
  <c r="O1" i="10" s="1"/>
  <c r="P1" i="10" s="1"/>
  <c r="Q1" i="10" s="1"/>
  <c r="R1" i="10" s="1"/>
  <c r="S1" i="10" s="1"/>
  <c r="T1" i="10" s="1"/>
  <c r="U1" i="10" s="1"/>
  <c r="V1" i="10" s="1"/>
  <c r="W1" i="10" s="1"/>
  <c r="X1" i="10" s="1"/>
  <c r="Y1" i="10" s="1"/>
  <c r="Z1" i="10" s="1"/>
  <c r="J12" i="1" s="1"/>
  <c r="K5" i="8"/>
  <c r="B31" i="8" s="1"/>
  <c r="K10" i="8"/>
  <c r="B67" i="8" s="1"/>
  <c r="C14" i="20"/>
  <c r="B71" i="20" s="1"/>
  <c r="D69" i="12"/>
  <c r="B2" i="5"/>
  <c r="B5" i="8" s="1"/>
  <c r="B16" i="8" s="1"/>
  <c r="B11" i="20"/>
  <c r="B54" i="20" s="1"/>
  <c r="D50" i="12"/>
  <c r="C13" i="20"/>
  <c r="B69" i="20" s="1"/>
  <c r="E12" i="20"/>
  <c r="D60" i="20" s="1"/>
  <c r="K7" i="8"/>
  <c r="F43" i="8" s="1"/>
  <c r="C8" i="20"/>
  <c r="B37" i="20" s="1"/>
  <c r="J21" i="12"/>
  <c r="L21" i="12" s="1"/>
  <c r="M21" i="12" s="1"/>
  <c r="D39" i="12"/>
  <c r="E50" i="12"/>
  <c r="J50" i="12"/>
  <c r="C50" i="12" s="1"/>
  <c r="E21" i="12"/>
  <c r="D2" i="12"/>
  <c r="E2" i="12" s="1"/>
  <c r="B3" i="5"/>
  <c r="D6" i="12" s="1"/>
  <c r="D5" i="8"/>
  <c r="D16" i="8" s="1"/>
  <c r="D5" i="20"/>
  <c r="D20" i="20" s="1"/>
  <c r="C3" i="5"/>
  <c r="D6" i="20" s="1"/>
  <c r="D22" i="20" s="1"/>
  <c r="J2" i="12"/>
  <c r="C2" i="12" s="1"/>
  <c r="L2" i="12"/>
  <c r="M2" i="12" s="1"/>
  <c r="J6" i="12"/>
  <c r="L6" i="12" s="1"/>
  <c r="M6" i="12" s="1"/>
  <c r="E6" i="12"/>
  <c r="D6" i="8"/>
  <c r="D18" i="8" s="1"/>
  <c r="D7" i="12"/>
  <c r="C4" i="5"/>
  <c r="D3" i="5"/>
  <c r="E5" i="8"/>
  <c r="D20" i="8" s="1"/>
  <c r="E3" i="5"/>
  <c r="D8" i="12"/>
  <c r="E5" i="20"/>
  <c r="D24" i="20" s="1"/>
  <c r="B4" i="5"/>
  <c r="F5" i="8" s="1"/>
  <c r="F16" i="8" s="1"/>
  <c r="E6" i="8"/>
  <c r="D22" i="8" s="1"/>
  <c r="E4" i="5"/>
  <c r="D4" i="5"/>
  <c r="G5" i="20"/>
  <c r="F24" i="20" s="1"/>
  <c r="B6" i="5"/>
  <c r="C6" i="5"/>
  <c r="B8" i="20" s="1"/>
  <c r="B33" i="20" s="1"/>
  <c r="B7" i="5"/>
  <c r="C7" i="5"/>
  <c r="D7" i="20"/>
  <c r="D31" i="20" s="1"/>
  <c r="L5" i="8"/>
  <c r="D27" i="8" s="1"/>
  <c r="D22" i="12"/>
  <c r="N7" i="2"/>
  <c r="D7" i="5"/>
  <c r="E7" i="20"/>
  <c r="D35" i="20" s="1"/>
  <c r="B8" i="5"/>
  <c r="M5" i="8"/>
  <c r="D31" i="8" s="1"/>
  <c r="D24" i="12"/>
  <c r="C8" i="5"/>
  <c r="F8" i="20" s="1"/>
  <c r="F33" i="20" s="1"/>
  <c r="E7" i="5"/>
  <c r="M6" i="8"/>
  <c r="D33" i="8" s="1"/>
  <c r="D8" i="5"/>
  <c r="E8" i="20"/>
  <c r="D37" i="20" s="1"/>
  <c r="D25" i="12"/>
  <c r="E25" i="12" s="1"/>
  <c r="E8" i="5"/>
  <c r="G8" i="20" s="1"/>
  <c r="B10" i="5"/>
  <c r="B9" i="20" s="1"/>
  <c r="B43" i="20" s="1"/>
  <c r="C10" i="5"/>
  <c r="D35" i="12" s="1"/>
  <c r="D10" i="5"/>
  <c r="E10" i="5"/>
  <c r="G8" i="8" s="1"/>
  <c r="B45" i="8" s="1"/>
  <c r="D36" i="12"/>
  <c r="B12" i="5"/>
  <c r="D11" i="5"/>
  <c r="D40" i="12" s="1"/>
  <c r="E11" i="5"/>
  <c r="E10" i="20" s="1"/>
  <c r="C12" i="5"/>
  <c r="D43" i="12" s="1"/>
  <c r="J43" i="12" s="1"/>
  <c r="D41" i="12"/>
  <c r="E41" i="12" s="1"/>
  <c r="I8" i="8"/>
  <c r="D45" i="8" s="1"/>
  <c r="D49" i="20"/>
  <c r="E14" i="5"/>
  <c r="D14" i="5"/>
  <c r="B15" i="5"/>
  <c r="D11" i="20"/>
  <c r="D54" i="20" s="1"/>
  <c r="C15" i="5"/>
  <c r="N50" i="12"/>
  <c r="H50" i="11" s="1"/>
  <c r="B16" i="5"/>
  <c r="F9" i="8" s="1"/>
  <c r="F50" i="8" s="1"/>
  <c r="C16" i="5"/>
  <c r="F10" i="8" s="1"/>
  <c r="F12" i="20"/>
  <c r="F56" i="20" s="1"/>
  <c r="F52" i="8"/>
  <c r="D59" i="12"/>
  <c r="E59" i="12" s="1"/>
  <c r="B18" i="5"/>
  <c r="B13" i="20" s="1"/>
  <c r="B65" i="20" s="1"/>
  <c r="E16" i="5"/>
  <c r="D16" i="5"/>
  <c r="G11" i="20" s="1"/>
  <c r="F58" i="20" s="1"/>
  <c r="G9" i="8"/>
  <c r="J59" i="12"/>
  <c r="L59" i="12" s="1"/>
  <c r="M59" i="12" s="1"/>
  <c r="C18" i="5"/>
  <c r="J10" i="8" s="1"/>
  <c r="B63" i="8" s="1"/>
  <c r="B14" i="20"/>
  <c r="B67" i="20" s="1"/>
  <c r="D60" i="12"/>
  <c r="E60" i="12" s="1"/>
  <c r="F54" i="8"/>
  <c r="D67" i="12"/>
  <c r="D29" i="12"/>
  <c r="F37" i="20"/>
  <c r="C8" i="8"/>
  <c r="F33" i="8" s="1"/>
  <c r="D52" i="12"/>
  <c r="J52" i="12" s="1"/>
  <c r="N59" i="12"/>
  <c r="H59" i="11" s="1"/>
  <c r="D9" i="8"/>
  <c r="D50" i="8"/>
  <c r="D54" i="12"/>
  <c r="E54" i="12" s="1"/>
  <c r="F8" i="8"/>
  <c r="B41" i="8" s="1"/>
  <c r="J6" i="8"/>
  <c r="B29" i="8" s="1"/>
  <c r="N6" i="12"/>
  <c r="H6" i="11" s="1"/>
  <c r="B5" i="20"/>
  <c r="B20" i="20" s="1"/>
  <c r="D73" i="12"/>
  <c r="E73" i="12" s="1"/>
  <c r="E14" i="20"/>
  <c r="D71" i="20" s="1"/>
  <c r="D14" i="2"/>
  <c r="H14" i="2" s="1"/>
  <c r="L14" i="2" s="1"/>
  <c r="F14" i="2"/>
  <c r="J14" i="2" s="1"/>
  <c r="N14" i="2" s="1"/>
  <c r="A13" i="10"/>
  <c r="G14" i="2"/>
  <c r="K14" i="2" s="1"/>
  <c r="O14" i="2" s="1"/>
  <c r="E14" i="2"/>
  <c r="I14" i="2"/>
  <c r="M14" i="2" s="1"/>
  <c r="D6" i="2"/>
  <c r="H6" i="2" s="1"/>
  <c r="L6" i="2" s="1"/>
  <c r="F6" i="2"/>
  <c r="J6" i="2" s="1"/>
  <c r="N6" i="2" s="1"/>
  <c r="A5" i="10"/>
  <c r="G6" i="2"/>
  <c r="K6" i="2" s="1"/>
  <c r="O6" i="2" s="1"/>
  <c r="E7" i="2"/>
  <c r="I7" i="2" s="1"/>
  <c r="M7" i="2" s="1"/>
  <c r="A6" i="10"/>
  <c r="D7" i="2"/>
  <c r="H7" i="2" s="1"/>
  <c r="L7" i="2" s="1"/>
  <c r="G7" i="2"/>
  <c r="K7" i="2" s="1"/>
  <c r="O7" i="2" s="1"/>
  <c r="C5" i="20"/>
  <c r="B24" i="20" s="1"/>
  <c r="D4" i="12"/>
  <c r="C5" i="8"/>
  <c r="B20" i="8" s="1"/>
  <c r="L50" i="12"/>
  <c r="M50" i="12"/>
  <c r="B10" i="8"/>
  <c r="B52" i="8" s="1"/>
  <c r="E6" i="2"/>
  <c r="I6" i="2"/>
  <c r="M6" i="2"/>
  <c r="E5" i="12"/>
  <c r="J5" i="12"/>
  <c r="H8" i="8"/>
  <c r="D41" i="8"/>
  <c r="K8" i="8"/>
  <c r="F45" i="8" s="1"/>
  <c r="B24" i="8"/>
  <c r="H4" i="12"/>
  <c r="I4" i="12"/>
  <c r="H2" i="12"/>
  <c r="I2" i="12" s="1"/>
  <c r="B28" i="20"/>
  <c r="D18" i="2"/>
  <c r="H18" i="2" s="1"/>
  <c r="L18" i="2" s="1"/>
  <c r="H58" i="12"/>
  <c r="I58" i="12"/>
  <c r="D90" i="12"/>
  <c r="H20" i="12"/>
  <c r="I20" i="12"/>
  <c r="F58" i="8"/>
  <c r="B35" i="8"/>
  <c r="H21" i="12"/>
  <c r="I21" i="12" s="1"/>
  <c r="H18" i="12"/>
  <c r="I18" i="12"/>
  <c r="H59" i="12"/>
  <c r="I59" i="12" s="1"/>
  <c r="H69" i="12"/>
  <c r="I69" i="12"/>
  <c r="G20" i="2"/>
  <c r="K20" i="2" s="1"/>
  <c r="O20" i="2" s="1"/>
  <c r="A19" i="10"/>
  <c r="H12" i="8"/>
  <c r="D74" i="8" s="1"/>
  <c r="J4" i="12"/>
  <c r="C4" i="12" s="1"/>
  <c r="E4" i="12"/>
  <c r="E52" i="12"/>
  <c r="J73" i="12"/>
  <c r="N73" i="12" s="1"/>
  <c r="H73" i="11" s="1"/>
  <c r="E29" i="12"/>
  <c r="J29" i="12"/>
  <c r="C5" i="12"/>
  <c r="L5" i="12"/>
  <c r="M5" i="12"/>
  <c r="N5" i="12"/>
  <c r="H5" i="11" s="1"/>
  <c r="C29" i="12"/>
  <c r="C73" i="12"/>
  <c r="L73" i="12"/>
  <c r="M73" i="12" s="1"/>
  <c r="L43" i="12" l="1"/>
  <c r="M43" i="12" s="1"/>
  <c r="N43" i="12"/>
  <c r="H43" i="11" s="1"/>
  <c r="C43" i="12"/>
  <c r="E40" i="12"/>
  <c r="J40" i="12"/>
  <c r="L40" i="12" s="1"/>
  <c r="M40" i="12" s="1"/>
  <c r="E12" i="2"/>
  <c r="I12" i="2" s="1"/>
  <c r="M12" i="2" s="1"/>
  <c r="F12" i="2"/>
  <c r="J12" i="2" s="1"/>
  <c r="N12" i="2" s="1"/>
  <c r="D12" i="2"/>
  <c r="H12" i="2" s="1"/>
  <c r="L12" i="2" s="1"/>
  <c r="N4" i="12"/>
  <c r="H4" i="11" s="1"/>
  <c r="C10" i="20"/>
  <c r="B49" i="20" s="1"/>
  <c r="H7" i="8"/>
  <c r="D39" i="8" s="1"/>
  <c r="F10" i="2"/>
  <c r="J10" i="2" s="1"/>
  <c r="N10" i="2" s="1"/>
  <c r="J83" i="12"/>
  <c r="E83" i="12"/>
  <c r="F18" i="2"/>
  <c r="J18" i="2" s="1"/>
  <c r="N18" i="2" s="1"/>
  <c r="G12" i="2"/>
  <c r="K12" i="2" s="1"/>
  <c r="O12" i="2" s="1"/>
  <c r="G10" i="2"/>
  <c r="K10" i="2" s="1"/>
  <c r="O10" i="2" s="1"/>
  <c r="C6" i="12"/>
  <c r="D51" i="12"/>
  <c r="D19" i="12"/>
  <c r="B8" i="8"/>
  <c r="F29" i="8" s="1"/>
  <c r="E43" i="12"/>
  <c r="C59" i="12"/>
  <c r="J8" i="8"/>
  <c r="F41" i="8" s="1"/>
  <c r="D37" i="12"/>
  <c r="J37" i="12" s="1"/>
  <c r="N21" i="12"/>
  <c r="H21" i="11" s="1"/>
  <c r="C21" i="12"/>
  <c r="D20" i="12"/>
  <c r="D38" i="12"/>
  <c r="F11" i="2"/>
  <c r="J11" i="2" s="1"/>
  <c r="N11" i="2" s="1"/>
  <c r="L4" i="12"/>
  <c r="M4" i="12" s="1"/>
  <c r="A11" i="10"/>
  <c r="D45" i="12"/>
  <c r="J60" i="12"/>
  <c r="D58" i="12"/>
  <c r="F10" i="20"/>
  <c r="F45" i="20" s="1"/>
  <c r="B10" i="20"/>
  <c r="B45" i="20" s="1"/>
  <c r="A3" i="18"/>
  <c r="O2" i="2"/>
  <c r="I7" i="8"/>
  <c r="D43" i="8" s="1"/>
  <c r="E9" i="20"/>
  <c r="D47" i="20" s="1"/>
  <c r="E18" i="2"/>
  <c r="I18" i="2" s="1"/>
  <c r="M18" i="2" s="1"/>
  <c r="A17" i="10"/>
  <c r="L10" i="8"/>
  <c r="D63" i="8" s="1"/>
  <c r="D14" i="20"/>
  <c r="D67" i="20" s="1"/>
  <c r="D19" i="2"/>
  <c r="H19" i="2" s="1"/>
  <c r="L19" i="2" s="1"/>
  <c r="E19" i="2"/>
  <c r="I19" i="2" s="1"/>
  <c r="M19" i="2" s="1"/>
  <c r="G19" i="2"/>
  <c r="K19" i="2" s="1"/>
  <c r="O19" i="2" s="1"/>
  <c r="H70" i="12"/>
  <c r="I70" i="12" s="1"/>
  <c r="D69" i="8"/>
  <c r="J54" i="12"/>
  <c r="F11" i="20"/>
  <c r="F54" i="20" s="1"/>
  <c r="J41" i="12"/>
  <c r="N41" i="12" s="1"/>
  <c r="H41" i="11" s="1"/>
  <c r="J39" i="12"/>
  <c r="E39" i="12"/>
  <c r="A18" i="10"/>
  <c r="H67" i="12"/>
  <c r="I67" i="12" s="1"/>
  <c r="B69" i="8"/>
  <c r="H66" i="12"/>
  <c r="I66" i="12" s="1"/>
  <c r="H93" i="12"/>
  <c r="I93" i="12" s="1"/>
  <c r="D93" i="12"/>
  <c r="J93" i="12" s="1"/>
  <c r="D91" i="12"/>
  <c r="H91" i="12"/>
  <c r="I91" i="12" s="1"/>
  <c r="H71" i="12"/>
  <c r="I71" i="12" s="1"/>
  <c r="B34" i="18"/>
  <c r="A34" i="18" s="1"/>
  <c r="B14" i="18"/>
  <c r="A14" i="18" s="1"/>
  <c r="G11" i="8"/>
  <c r="B76" i="8" s="1"/>
  <c r="E20" i="2"/>
  <c r="I20" i="2" s="1"/>
  <c r="M20" i="2" s="1"/>
  <c r="H45" i="12"/>
  <c r="I45" i="12" s="1"/>
  <c r="B119" i="18"/>
  <c r="A119" i="18" s="1"/>
  <c r="B117" i="18"/>
  <c r="A117" i="18" s="1"/>
  <c r="B115" i="18"/>
  <c r="A115" i="18" s="1"/>
  <c r="B113" i="18"/>
  <c r="A113" i="18" s="1"/>
  <c r="B109" i="18"/>
  <c r="A109" i="18" s="1"/>
  <c r="B78" i="18"/>
  <c r="A78" i="18" s="1"/>
  <c r="B61" i="18"/>
  <c r="A61" i="18" s="1"/>
  <c r="B59" i="18"/>
  <c r="A59" i="18" s="1"/>
  <c r="B48" i="18"/>
  <c r="A48" i="18" s="1"/>
  <c r="B46" i="18"/>
  <c r="A46" i="18" s="1"/>
  <c r="B44" i="18"/>
  <c r="A44" i="18" s="1"/>
  <c r="B28" i="18"/>
  <c r="A28" i="18" s="1"/>
  <c r="B24" i="18"/>
  <c r="A24" i="18" s="1"/>
  <c r="B17" i="18"/>
  <c r="A17" i="18" s="1"/>
  <c r="C4" i="2"/>
  <c r="C16" i="2"/>
  <c r="J72" i="12"/>
  <c r="D24" i="5"/>
  <c r="G15" i="20" s="1"/>
  <c r="F80" i="20" s="1"/>
  <c r="A8" i="5"/>
  <c r="B120" i="18"/>
  <c r="A120" i="18" s="1"/>
  <c r="B116" i="18"/>
  <c r="A116" i="18" s="1"/>
  <c r="B114" i="18"/>
  <c r="A114" i="18" s="1"/>
  <c r="B108" i="18"/>
  <c r="A108" i="18" s="1"/>
  <c r="B98" i="18"/>
  <c r="A98" i="18" s="1"/>
  <c r="B96" i="18"/>
  <c r="A96" i="18" s="1"/>
  <c r="B92" i="18"/>
  <c r="A92" i="18" s="1"/>
  <c r="B66" i="18"/>
  <c r="A66" i="18" s="1"/>
  <c r="B64" i="18"/>
  <c r="A64" i="18" s="1"/>
  <c r="B62" i="18"/>
  <c r="A62" i="18" s="1"/>
  <c r="B45" i="18"/>
  <c r="A45" i="18" s="1"/>
  <c r="B43" i="18"/>
  <c r="A43" i="18" s="1"/>
  <c r="B41" i="18"/>
  <c r="A41" i="18" s="1"/>
  <c r="B38" i="18"/>
  <c r="A38" i="18" s="1"/>
  <c r="B36" i="18"/>
  <c r="A36" i="18" s="1"/>
  <c r="B27" i="18"/>
  <c r="A27" i="18" s="1"/>
  <c r="B25" i="18"/>
  <c r="A25" i="18" s="1"/>
  <c r="B23" i="18"/>
  <c r="A23" i="18" s="1"/>
  <c r="B18" i="18"/>
  <c r="A18" i="18" s="1"/>
  <c r="B16" i="18"/>
  <c r="A16" i="18" s="1"/>
  <c r="B4" i="18"/>
  <c r="A4" i="18" s="1"/>
  <c r="E24" i="12"/>
  <c r="J24" i="12"/>
  <c r="B25" i="2"/>
  <c r="E25" i="5"/>
  <c r="D25" i="5"/>
  <c r="A25" i="5"/>
  <c r="B25" i="5"/>
  <c r="C25" i="5"/>
  <c r="C25" i="2"/>
  <c r="B21" i="2"/>
  <c r="C21" i="5"/>
  <c r="C21" i="2"/>
  <c r="E21" i="5"/>
  <c r="B21" i="5"/>
  <c r="D21" i="5"/>
  <c r="A21" i="5"/>
  <c r="B17" i="2"/>
  <c r="A17" i="5"/>
  <c r="C17" i="2"/>
  <c r="B17" i="5"/>
  <c r="E17" i="5"/>
  <c r="C17" i="5"/>
  <c r="D17" i="5"/>
  <c r="B13" i="2"/>
  <c r="C13" i="5"/>
  <c r="C13" i="2"/>
  <c r="D13" i="5"/>
  <c r="E13" i="5"/>
  <c r="A13" i="5"/>
  <c r="B13" i="5"/>
  <c r="B9" i="2"/>
  <c r="A9" i="5"/>
  <c r="C9" i="5"/>
  <c r="C9" i="2"/>
  <c r="E9" i="5"/>
  <c r="D9" i="5"/>
  <c r="B9" i="5"/>
  <c r="B5" i="2"/>
  <c r="A5" i="5"/>
  <c r="C5" i="2"/>
  <c r="E5" i="5"/>
  <c r="C5" i="5"/>
  <c r="B5" i="5"/>
  <c r="D5" i="5"/>
  <c r="D42" i="12"/>
  <c r="J7" i="8"/>
  <c r="F39" i="8" s="1"/>
  <c r="F9" i="20"/>
  <c r="F43" i="20" s="1"/>
  <c r="D53" i="12"/>
  <c r="C10" i="8"/>
  <c r="B56" i="8" s="1"/>
  <c r="C12" i="20"/>
  <c r="B60" i="20" s="1"/>
  <c r="J58" i="12"/>
  <c r="E58" i="12"/>
  <c r="D13" i="12"/>
  <c r="G6" i="8"/>
  <c r="F22" i="8" s="1"/>
  <c r="G6" i="20"/>
  <c r="F26" i="20" s="1"/>
  <c r="E90" i="12"/>
  <c r="J90" i="12"/>
  <c r="L52" i="12"/>
  <c r="M52" i="12" s="1"/>
  <c r="C52" i="12"/>
  <c r="N52" i="12"/>
  <c r="H52" i="11" s="1"/>
  <c r="J67" i="12"/>
  <c r="E67" i="12"/>
  <c r="C7" i="8"/>
  <c r="F31" i="8" s="1"/>
  <c r="D28" i="12"/>
  <c r="G7" i="20"/>
  <c r="F35" i="20" s="1"/>
  <c r="D26" i="12"/>
  <c r="B7" i="8"/>
  <c r="F27" i="8" s="1"/>
  <c r="F7" i="20"/>
  <c r="F31" i="20" s="1"/>
  <c r="D68" i="12"/>
  <c r="K9" i="8"/>
  <c r="B65" i="8" s="1"/>
  <c r="A7" i="10"/>
  <c r="F8" i="2"/>
  <c r="J8" i="2" s="1"/>
  <c r="N8" i="2" s="1"/>
  <c r="G8" i="2"/>
  <c r="K8" i="2" s="1"/>
  <c r="O8" i="2" s="1"/>
  <c r="D8" i="2"/>
  <c r="H8" i="2" s="1"/>
  <c r="L8" i="2" s="1"/>
  <c r="E8" i="2"/>
  <c r="I8" i="2" s="1"/>
  <c r="M8" i="2" s="1"/>
  <c r="F3" i="2"/>
  <c r="J3" i="2" s="1"/>
  <c r="N3" i="2" s="1"/>
  <c r="E3" i="2"/>
  <c r="I3" i="2" s="1"/>
  <c r="M3" i="2" s="1"/>
  <c r="A2" i="10"/>
  <c r="D3" i="2"/>
  <c r="H3" i="2" s="1"/>
  <c r="L3" i="2" s="1"/>
  <c r="N60" i="12"/>
  <c r="H60" i="11" s="1"/>
  <c r="C60" i="12"/>
  <c r="L60" i="12"/>
  <c r="M60" i="12" s="1"/>
  <c r="K12" i="1"/>
  <c r="A5" i="17"/>
  <c r="B5" i="17" s="1"/>
  <c r="H2" i="2"/>
  <c r="L2" i="2" s="1"/>
  <c r="E9" i="8"/>
  <c r="D54" i="8" s="1"/>
  <c r="D56" i="12"/>
  <c r="E11" i="20"/>
  <c r="D58" i="20" s="1"/>
  <c r="C84" i="12"/>
  <c r="N84" i="12"/>
  <c r="H84" i="11" s="1"/>
  <c r="L84" i="12"/>
  <c r="M84" i="12" s="1"/>
  <c r="G12" i="8"/>
  <c r="B78" i="8" s="1"/>
  <c r="D85" i="12"/>
  <c r="C16" i="20"/>
  <c r="B82" i="20" s="1"/>
  <c r="J22" i="12"/>
  <c r="E22" i="12"/>
  <c r="G10" i="8"/>
  <c r="F56" i="8" s="1"/>
  <c r="D61" i="12"/>
  <c r="G12" i="20"/>
  <c r="F60" i="20" s="1"/>
  <c r="F7" i="8"/>
  <c r="B39" i="8" s="1"/>
  <c r="D34" i="12"/>
  <c r="J8" i="12"/>
  <c r="E8" i="12"/>
  <c r="E7" i="12"/>
  <c r="J7" i="12"/>
  <c r="E69" i="12"/>
  <c r="J69" i="12"/>
  <c r="D66" i="12"/>
  <c r="J9" i="8"/>
  <c r="B61" i="8" s="1"/>
  <c r="J35" i="12"/>
  <c r="E35" i="12"/>
  <c r="J25" i="12"/>
  <c r="L6" i="8"/>
  <c r="D29" i="8" s="1"/>
  <c r="D23" i="12"/>
  <c r="D8" i="20"/>
  <c r="D33" i="20" s="1"/>
  <c r="J57" i="12"/>
  <c r="E57" i="12"/>
  <c r="N72" i="12"/>
  <c r="H72" i="11" s="1"/>
  <c r="L72" i="12"/>
  <c r="M72" i="12" s="1"/>
  <c r="C72" i="12"/>
  <c r="E93" i="12"/>
  <c r="L29" i="12"/>
  <c r="M29" i="12" s="1"/>
  <c r="N29" i="12"/>
  <c r="H29" i="11" s="1"/>
  <c r="C11" i="20"/>
  <c r="B58" i="20" s="1"/>
  <c r="C9" i="8"/>
  <c r="B54" i="8" s="1"/>
  <c r="E36" i="12"/>
  <c r="J36" i="12"/>
  <c r="D11" i="12"/>
  <c r="F6" i="8"/>
  <c r="F18" i="8" s="1"/>
  <c r="F6" i="20"/>
  <c r="F22" i="20" s="1"/>
  <c r="D88" i="12"/>
  <c r="E15" i="20"/>
  <c r="D80" i="20" s="1"/>
  <c r="I11" i="8"/>
  <c r="D76" i="8" s="1"/>
  <c r="H37" i="12"/>
  <c r="I37" i="12" s="1"/>
  <c r="B47" i="8"/>
  <c r="H36" i="12"/>
  <c r="I36" i="12" s="1"/>
  <c r="B51" i="20"/>
  <c r="H35" i="12"/>
  <c r="I35" i="12" s="1"/>
  <c r="H34" i="12"/>
  <c r="I34" i="12" s="1"/>
  <c r="D27" i="12"/>
  <c r="D12" i="20"/>
  <c r="D56" i="20" s="1"/>
  <c r="D55" i="12"/>
  <c r="D10" i="8"/>
  <c r="D52" i="8" s="1"/>
  <c r="E37" i="12"/>
  <c r="C9" i="20"/>
  <c r="B47" i="20" s="1"/>
  <c r="G7" i="8"/>
  <c r="B43" i="8" s="1"/>
  <c r="J5" i="8"/>
  <c r="B27" i="8" s="1"/>
  <c r="B7" i="20"/>
  <c r="B31" i="20" s="1"/>
  <c r="D18" i="12"/>
  <c r="D9" i="12"/>
  <c r="E6" i="20"/>
  <c r="D26" i="20" s="1"/>
  <c r="G9" i="20"/>
  <c r="F47" i="20" s="1"/>
  <c r="D44" i="12"/>
  <c r="F4" i="2"/>
  <c r="J4" i="2" s="1"/>
  <c r="N4" i="2" s="1"/>
  <c r="E4" i="2"/>
  <c r="I4" i="2" s="1"/>
  <c r="M4" i="2" s="1"/>
  <c r="A3" i="10"/>
  <c r="E15" i="2"/>
  <c r="I15" i="2" s="1"/>
  <c r="M15" i="2" s="1"/>
  <c r="A14" i="10"/>
  <c r="G15" i="2"/>
  <c r="K15" i="2" s="1"/>
  <c r="O15" i="2" s="1"/>
  <c r="F11" i="8"/>
  <c r="B72" i="8" s="1"/>
  <c r="D82" i="12"/>
  <c r="F62" i="20"/>
  <c r="H60" i="12"/>
  <c r="I60" i="12" s="1"/>
  <c r="J89" i="12"/>
  <c r="E89" i="12"/>
  <c r="G5" i="8"/>
  <c r="F20" i="8" s="1"/>
  <c r="D12" i="12"/>
  <c r="F5" i="20"/>
  <c r="F20" i="20" s="1"/>
  <c r="D10" i="12"/>
  <c r="B6" i="20"/>
  <c r="B22" i="20" s="1"/>
  <c r="D3" i="12"/>
  <c r="B6" i="8"/>
  <c r="B18" i="8" s="1"/>
  <c r="K11" i="8"/>
  <c r="F76" i="8" s="1"/>
  <c r="D92" i="12"/>
  <c r="D15" i="20"/>
  <c r="D76" i="20" s="1"/>
  <c r="H11" i="8"/>
  <c r="D72" i="8" s="1"/>
  <c r="D86" i="12"/>
  <c r="A9" i="10"/>
  <c r="D10" i="2"/>
  <c r="H10" i="2" s="1"/>
  <c r="L10" i="2" s="1"/>
  <c r="E71" i="12"/>
  <c r="J71" i="12"/>
  <c r="L9" i="8"/>
  <c r="D61" i="8" s="1"/>
  <c r="D70" i="12"/>
  <c r="B39" i="20"/>
  <c r="H19" i="12"/>
  <c r="I19" i="12" s="1"/>
  <c r="B12" i="8"/>
  <c r="F63" i="8" s="1"/>
  <c r="F14" i="20"/>
  <c r="F67" i="20" s="1"/>
  <c r="D75" i="12"/>
  <c r="D13" i="20"/>
  <c r="D65" i="20" s="1"/>
  <c r="J12" i="8"/>
  <c r="F74" i="8" s="1"/>
  <c r="F16" i="20"/>
  <c r="F78" i="20" s="1"/>
  <c r="G16" i="20"/>
  <c r="F82" i="20" s="1"/>
  <c r="K12" i="8"/>
  <c r="F78" i="8" s="1"/>
  <c r="E87" i="12"/>
  <c r="J87" i="12"/>
  <c r="F35" i="8"/>
  <c r="H29" i="12"/>
  <c r="I29" i="12" s="1"/>
  <c r="H27" i="12"/>
  <c r="I27" i="12" s="1"/>
  <c r="H28" i="12"/>
  <c r="I28" i="12" s="1"/>
  <c r="F39" i="20"/>
  <c r="H26" i="12"/>
  <c r="I26" i="12" s="1"/>
  <c r="H72" i="12"/>
  <c r="I72" i="12" s="1"/>
  <c r="H73" i="12"/>
  <c r="I73" i="12" s="1"/>
  <c r="D73" i="20"/>
  <c r="N2" i="2"/>
  <c r="A2" i="18"/>
  <c r="B101" i="18"/>
  <c r="A101" i="18" s="1"/>
  <c r="B111" i="18"/>
  <c r="A111" i="18" s="1"/>
  <c r="B104" i="18"/>
  <c r="A104" i="18" s="1"/>
  <c r="B99" i="18"/>
  <c r="A99" i="18" s="1"/>
  <c r="A14" i="5"/>
  <c r="B14" i="2"/>
  <c r="B20" i="5"/>
  <c r="B20" i="2"/>
  <c r="D20" i="5"/>
  <c r="A20" i="5"/>
  <c r="E16" i="20"/>
  <c r="D82" i="20" s="1"/>
  <c r="I12" i="8"/>
  <c r="D78" i="8" s="1"/>
  <c r="C12" i="8"/>
  <c r="F67" i="8" s="1"/>
  <c r="D77" i="12"/>
  <c r="B103" i="18"/>
  <c r="A103" i="18" s="1"/>
  <c r="J7" i="1"/>
  <c r="L7" i="1" s="1"/>
  <c r="L5" i="1"/>
  <c r="B23" i="2"/>
  <c r="A23" i="5"/>
  <c r="C23" i="2"/>
  <c r="B15" i="2"/>
  <c r="A15" i="5"/>
  <c r="B11" i="2"/>
  <c r="A11" i="5"/>
  <c r="B7" i="2"/>
  <c r="A7" i="5"/>
  <c r="B3" i="2"/>
  <c r="A3" i="5"/>
  <c r="J4" i="1" l="1"/>
  <c r="D16" i="2"/>
  <c r="H16" i="2" s="1"/>
  <c r="L16" i="2" s="1"/>
  <c r="E16" i="2"/>
  <c r="I16" i="2" s="1"/>
  <c r="M16" i="2" s="1"/>
  <c r="G16" i="2"/>
  <c r="K16" i="2" s="1"/>
  <c r="O16" i="2" s="1"/>
  <c r="F16" i="2"/>
  <c r="J16" i="2" s="1"/>
  <c r="N16" i="2" s="1"/>
  <c r="A15" i="10"/>
  <c r="J45" i="12"/>
  <c r="E45" i="12"/>
  <c r="E38" i="12"/>
  <c r="J38" i="12"/>
  <c r="L83" i="12"/>
  <c r="M83" i="12" s="1"/>
  <c r="N83" i="12"/>
  <c r="H83" i="11" s="1"/>
  <c r="C83" i="12"/>
  <c r="C40" i="12"/>
  <c r="D4" i="2"/>
  <c r="H4" i="2" s="1"/>
  <c r="L4" i="2" s="1"/>
  <c r="G4" i="2"/>
  <c r="K4" i="2" s="1"/>
  <c r="O4" i="2" s="1"/>
  <c r="E20" i="12"/>
  <c r="J20" i="12"/>
  <c r="E19" i="12"/>
  <c r="J19" i="12"/>
  <c r="L41" i="12"/>
  <c r="M41" i="12" s="1"/>
  <c r="N40" i="12"/>
  <c r="H40" i="11" s="1"/>
  <c r="N54" i="12"/>
  <c r="H54" i="11" s="1"/>
  <c r="L54" i="12"/>
  <c r="M54" i="12" s="1"/>
  <c r="C54" i="12"/>
  <c r="J51" i="12"/>
  <c r="E51" i="12"/>
  <c r="C41" i="12"/>
  <c r="B2" i="10"/>
  <c r="J91" i="12"/>
  <c r="E91" i="12"/>
  <c r="N39" i="12"/>
  <c r="H39" i="11" s="1"/>
  <c r="C39" i="12"/>
  <c r="L39" i="12"/>
  <c r="M39" i="12" s="1"/>
  <c r="B11" i="8"/>
  <c r="F61" i="8" s="1"/>
  <c r="F13" i="20"/>
  <c r="F65" i="20" s="1"/>
  <c r="D74" i="12"/>
  <c r="C71" i="12"/>
  <c r="N71" i="12"/>
  <c r="H71" i="11" s="1"/>
  <c r="L71" i="12"/>
  <c r="M71" i="12" s="1"/>
  <c r="J12" i="12"/>
  <c r="E12" i="12"/>
  <c r="E34" i="12"/>
  <c r="J34" i="12"/>
  <c r="H48" i="12"/>
  <c r="I48" i="12" s="1"/>
  <c r="H47" i="12"/>
  <c r="I47" i="12" s="1"/>
  <c r="H46" i="12"/>
  <c r="I46" i="12" s="1"/>
  <c r="H51" i="20"/>
  <c r="H49" i="12"/>
  <c r="I49" i="12" s="1"/>
  <c r="H47" i="8"/>
  <c r="I10" i="8"/>
  <c r="H56" i="8" s="1"/>
  <c r="D65" i="12"/>
  <c r="I12" i="20"/>
  <c r="H60" i="20" s="1"/>
  <c r="E12" i="8"/>
  <c r="H67" i="8" s="1"/>
  <c r="I14" i="20"/>
  <c r="H71" i="20" s="1"/>
  <c r="D81" i="12"/>
  <c r="A24" i="10"/>
  <c r="D25" i="2"/>
  <c r="H25" i="2" s="1"/>
  <c r="L25" i="2" s="1"/>
  <c r="F25" i="2"/>
  <c r="J25" i="2" s="1"/>
  <c r="N25" i="2" s="1"/>
  <c r="E25" i="2"/>
  <c r="I25" i="2" s="1"/>
  <c r="M25" i="2" s="1"/>
  <c r="G25" i="2"/>
  <c r="K25" i="2" s="1"/>
  <c r="O25" i="2" s="1"/>
  <c r="H56" i="12"/>
  <c r="I56" i="12" s="1"/>
  <c r="H55" i="12"/>
  <c r="I55" i="12" s="1"/>
  <c r="D58" i="8"/>
  <c r="H54" i="12"/>
  <c r="I54" i="12" s="1"/>
  <c r="D62" i="20"/>
  <c r="H57" i="12"/>
  <c r="I57" i="12" s="1"/>
  <c r="L37" i="12"/>
  <c r="M37" i="12" s="1"/>
  <c r="C37" i="12"/>
  <c r="N37" i="12"/>
  <c r="H37" i="11" s="1"/>
  <c r="N25" i="12"/>
  <c r="H25" i="11" s="1"/>
  <c r="C25" i="12"/>
  <c r="L25" i="12"/>
  <c r="M25" i="12" s="1"/>
  <c r="J61" i="12"/>
  <c r="E61" i="12"/>
  <c r="E26" i="12"/>
  <c r="J26" i="12"/>
  <c r="N58" i="12"/>
  <c r="H58" i="11" s="1"/>
  <c r="L58" i="12"/>
  <c r="M58" i="12" s="1"/>
  <c r="C58" i="12"/>
  <c r="I5" i="20"/>
  <c r="H24" i="20" s="1"/>
  <c r="D16" i="12"/>
  <c r="I5" i="8"/>
  <c r="H20" i="8" s="1"/>
  <c r="I7" i="20"/>
  <c r="H35" i="20" s="1"/>
  <c r="D32" i="12"/>
  <c r="E7" i="8"/>
  <c r="H31" i="8" s="1"/>
  <c r="I10" i="20"/>
  <c r="H49" i="20" s="1"/>
  <c r="D49" i="12"/>
  <c r="M8" i="8"/>
  <c r="H45" i="8" s="1"/>
  <c r="L24" i="12"/>
  <c r="M24" i="12" s="1"/>
  <c r="C24" i="12"/>
  <c r="N24" i="12"/>
  <c r="H24" i="11" s="1"/>
  <c r="H53" i="12"/>
  <c r="I53" i="12" s="1"/>
  <c r="H52" i="12"/>
  <c r="I52" i="12" s="1"/>
  <c r="H50" i="12"/>
  <c r="I50" i="12" s="1"/>
  <c r="B58" i="8"/>
  <c r="B62" i="20"/>
  <c r="H51" i="12"/>
  <c r="I51" i="12" s="1"/>
  <c r="J3" i="12"/>
  <c r="E3" i="12"/>
  <c r="J10" i="12"/>
  <c r="E10" i="12"/>
  <c r="J82" i="12"/>
  <c r="E82" i="12"/>
  <c r="D28" i="20"/>
  <c r="H6" i="12"/>
  <c r="I6" i="12" s="1"/>
  <c r="H9" i="12"/>
  <c r="I9" i="12" s="1"/>
  <c r="H7" i="12"/>
  <c r="I7" i="12" s="1"/>
  <c r="D24" i="8"/>
  <c r="H8" i="12"/>
  <c r="I8" i="12" s="1"/>
  <c r="H41" i="12"/>
  <c r="I41" i="12" s="1"/>
  <c r="H39" i="12"/>
  <c r="I39" i="12" s="1"/>
  <c r="D47" i="8"/>
  <c r="H38" i="12"/>
  <c r="I38" i="12" s="1"/>
  <c r="D51" i="20"/>
  <c r="H40" i="12"/>
  <c r="I40" i="12" s="1"/>
  <c r="D23" i="2"/>
  <c r="H23" i="2" s="1"/>
  <c r="L23" i="2" s="1"/>
  <c r="F23" i="2"/>
  <c r="J23" i="2" s="1"/>
  <c r="N23" i="2" s="1"/>
  <c r="E23" i="2"/>
  <c r="I23" i="2" s="1"/>
  <c r="M23" i="2" s="1"/>
  <c r="G23" i="2"/>
  <c r="K23" i="2" s="1"/>
  <c r="O23" i="2" s="1"/>
  <c r="A22" i="10"/>
  <c r="R2" i="12"/>
  <c r="G2" i="12"/>
  <c r="J92" i="12"/>
  <c r="E92" i="12"/>
  <c r="C89" i="12"/>
  <c r="L89" i="12"/>
  <c r="M89" i="12" s="1"/>
  <c r="N89" i="12"/>
  <c r="H89" i="11" s="1"/>
  <c r="E18" i="12"/>
  <c r="J18" i="12"/>
  <c r="J88" i="12"/>
  <c r="E88" i="12"/>
  <c r="C36" i="12"/>
  <c r="L36" i="12"/>
  <c r="M36" i="12" s="1"/>
  <c r="N36" i="12"/>
  <c r="H36" i="11" s="1"/>
  <c r="L93" i="12"/>
  <c r="M93" i="12" s="1"/>
  <c r="C93" i="12"/>
  <c r="N93" i="12"/>
  <c r="H93" i="11" s="1"/>
  <c r="J23" i="12"/>
  <c r="E23" i="12"/>
  <c r="N35" i="12"/>
  <c r="H35" i="11" s="1"/>
  <c r="C35" i="12"/>
  <c r="L35" i="12"/>
  <c r="M35" i="12" s="1"/>
  <c r="L8" i="12"/>
  <c r="M8" i="12" s="1"/>
  <c r="C8" i="12"/>
  <c r="N8" i="12"/>
  <c r="H8" i="11" s="1"/>
  <c r="E28" i="12"/>
  <c r="J28" i="12"/>
  <c r="N67" i="12"/>
  <c r="H67" i="11" s="1"/>
  <c r="L67" i="12"/>
  <c r="M67" i="12" s="1"/>
  <c r="C67" i="12"/>
  <c r="N90" i="12"/>
  <c r="H90" i="11" s="1"/>
  <c r="L90" i="12"/>
  <c r="M90" i="12" s="1"/>
  <c r="C90" i="12"/>
  <c r="J13" i="12"/>
  <c r="E13" i="12"/>
  <c r="E42" i="12"/>
  <c r="J42" i="12"/>
  <c r="H6" i="8"/>
  <c r="H18" i="8" s="1"/>
  <c r="H6" i="20"/>
  <c r="H22" i="20" s="1"/>
  <c r="D15" i="12"/>
  <c r="D9" i="2"/>
  <c r="H9" i="2" s="1"/>
  <c r="L9" i="2" s="1"/>
  <c r="E9" i="2"/>
  <c r="I9" i="2" s="1"/>
  <c r="M9" i="2" s="1"/>
  <c r="A8" i="10"/>
  <c r="F9" i="2"/>
  <c r="J9" i="2" s="1"/>
  <c r="N9" i="2" s="1"/>
  <c r="G9" i="2"/>
  <c r="K9" i="2" s="1"/>
  <c r="O9" i="2" s="1"/>
  <c r="L7" i="8"/>
  <c r="H39" i="8" s="1"/>
  <c r="D46" i="12"/>
  <c r="H9" i="20"/>
  <c r="H43" i="20" s="1"/>
  <c r="D13" i="2"/>
  <c r="H13" i="2" s="1"/>
  <c r="L13" i="2" s="1"/>
  <c r="E13" i="2"/>
  <c r="I13" i="2" s="1"/>
  <c r="M13" i="2" s="1"/>
  <c r="A12" i="10"/>
  <c r="F13" i="2"/>
  <c r="J13" i="2" s="1"/>
  <c r="N13" i="2" s="1"/>
  <c r="G13" i="2"/>
  <c r="K13" i="2" s="1"/>
  <c r="O13" i="2" s="1"/>
  <c r="H12" i="20"/>
  <c r="H56" i="20" s="1"/>
  <c r="D63" i="12"/>
  <c r="H10" i="8"/>
  <c r="H52" i="8" s="1"/>
  <c r="H62" i="12"/>
  <c r="I62" i="12" s="1"/>
  <c r="H64" i="12"/>
  <c r="I64" i="12" s="1"/>
  <c r="H65" i="12"/>
  <c r="I65" i="12" s="1"/>
  <c r="H58" i="8"/>
  <c r="H63" i="12"/>
  <c r="I63" i="12" s="1"/>
  <c r="H62" i="20"/>
  <c r="D78" i="12"/>
  <c r="H13" i="20"/>
  <c r="H65" i="20" s="1"/>
  <c r="D11" i="8"/>
  <c r="H61" i="8" s="1"/>
  <c r="H96" i="12"/>
  <c r="I96" i="12" s="1"/>
  <c r="H94" i="12"/>
  <c r="I94" i="12" s="1"/>
  <c r="H95" i="12"/>
  <c r="I95" i="12" s="1"/>
  <c r="H84" i="20"/>
  <c r="H80" i="8"/>
  <c r="H97" i="12"/>
  <c r="I97" i="12" s="1"/>
  <c r="H86" i="12"/>
  <c r="I86" i="12" s="1"/>
  <c r="D80" i="8"/>
  <c r="D84" i="20"/>
  <c r="H87" i="12"/>
  <c r="I87" i="12" s="1"/>
  <c r="H89" i="12"/>
  <c r="I89" i="12" s="1"/>
  <c r="H88" i="12"/>
  <c r="I88" i="12" s="1"/>
  <c r="E86" i="12"/>
  <c r="J86" i="12"/>
  <c r="E55" i="12"/>
  <c r="J55" i="12"/>
  <c r="L7" i="12"/>
  <c r="M7" i="12" s="1"/>
  <c r="C7" i="12"/>
  <c r="N7" i="12"/>
  <c r="H7" i="11" s="1"/>
  <c r="N22" i="12"/>
  <c r="H22" i="11" s="1"/>
  <c r="L22" i="12"/>
  <c r="M22" i="12" s="1"/>
  <c r="C22" i="12"/>
  <c r="J56" i="12"/>
  <c r="E56" i="12"/>
  <c r="E53" i="12"/>
  <c r="J53" i="12"/>
  <c r="D17" i="12"/>
  <c r="I6" i="20"/>
  <c r="H26" i="20" s="1"/>
  <c r="I6" i="8"/>
  <c r="H22" i="8" s="1"/>
  <c r="D7" i="8"/>
  <c r="H27" i="8" s="1"/>
  <c r="H7" i="20"/>
  <c r="H31" i="20" s="1"/>
  <c r="D30" i="12"/>
  <c r="H8" i="20"/>
  <c r="H33" i="20" s="1"/>
  <c r="D8" i="8"/>
  <c r="H29" i="8" s="1"/>
  <c r="D31" i="12"/>
  <c r="L8" i="8"/>
  <c r="H41" i="8" s="1"/>
  <c r="D47" i="12"/>
  <c r="H10" i="20"/>
  <c r="H45" i="20" s="1"/>
  <c r="M11" i="8"/>
  <c r="H76" i="8" s="1"/>
  <c r="D96" i="12"/>
  <c r="I15" i="20"/>
  <c r="H80" i="20" s="1"/>
  <c r="H23" i="12"/>
  <c r="I23" i="12" s="1"/>
  <c r="H22" i="12"/>
  <c r="I22" i="12" s="1"/>
  <c r="H24" i="12"/>
  <c r="I24" i="12" s="1"/>
  <c r="D35" i="8"/>
  <c r="D39" i="20"/>
  <c r="H25" i="12"/>
  <c r="I25" i="12" s="1"/>
  <c r="E77" i="12"/>
  <c r="J77" i="12"/>
  <c r="F69" i="8"/>
  <c r="F73" i="20"/>
  <c r="H76" i="12"/>
  <c r="I76" i="12" s="1"/>
  <c r="H74" i="12"/>
  <c r="I74" i="12" s="1"/>
  <c r="H77" i="12"/>
  <c r="I77" i="12" s="1"/>
  <c r="H75" i="12"/>
  <c r="I75" i="12" s="1"/>
  <c r="E75" i="12"/>
  <c r="J75" i="12"/>
  <c r="L57" i="12"/>
  <c r="M57" i="12" s="1"/>
  <c r="N57" i="12"/>
  <c r="H57" i="11" s="1"/>
  <c r="C57" i="12"/>
  <c r="J66" i="12"/>
  <c r="E66" i="12"/>
  <c r="L12" i="1"/>
  <c r="D5" i="2"/>
  <c r="H5" i="2" s="1"/>
  <c r="L5" i="2" s="1"/>
  <c r="E5" i="2"/>
  <c r="I5" i="2" s="1"/>
  <c r="M5" i="2" s="1"/>
  <c r="F5" i="2"/>
  <c r="J5" i="2" s="1"/>
  <c r="N5" i="2" s="1"/>
  <c r="A4" i="10"/>
  <c r="G5" i="2"/>
  <c r="K5" i="2" s="1"/>
  <c r="O5" i="2" s="1"/>
  <c r="H30" i="12"/>
  <c r="I30" i="12" s="1"/>
  <c r="H33" i="12"/>
  <c r="I33" i="12" s="1"/>
  <c r="H35" i="8"/>
  <c r="H39" i="20"/>
  <c r="H31" i="12"/>
  <c r="I31" i="12" s="1"/>
  <c r="H32" i="12"/>
  <c r="I32" i="12" s="1"/>
  <c r="H9" i="8"/>
  <c r="H50" i="8" s="1"/>
  <c r="H11" i="20"/>
  <c r="H54" i="20" s="1"/>
  <c r="D62" i="12"/>
  <c r="H79" i="12"/>
  <c r="I79" i="12" s="1"/>
  <c r="H80" i="12"/>
  <c r="I80" i="12" s="1"/>
  <c r="H69" i="8"/>
  <c r="H81" i="12"/>
  <c r="I81" i="12" s="1"/>
  <c r="H78" i="12"/>
  <c r="I78" i="12" s="1"/>
  <c r="H73" i="20"/>
  <c r="D21" i="2"/>
  <c r="H21" i="2" s="1"/>
  <c r="L21" i="2" s="1"/>
  <c r="G21" i="2"/>
  <c r="K21" i="2" s="1"/>
  <c r="O21" i="2" s="1"/>
  <c r="F21" i="2"/>
  <c r="J21" i="2" s="1"/>
  <c r="N21" i="2" s="1"/>
  <c r="E21" i="2"/>
  <c r="I21" i="2" s="1"/>
  <c r="M21" i="2" s="1"/>
  <c r="A20" i="10"/>
  <c r="H16" i="20"/>
  <c r="H78" i="20" s="1"/>
  <c r="D95" i="12"/>
  <c r="L12" i="8"/>
  <c r="H74" i="8" s="1"/>
  <c r="I16" i="20"/>
  <c r="H82" i="20" s="1"/>
  <c r="M12" i="8"/>
  <c r="H78" i="8" s="1"/>
  <c r="D97" i="12"/>
  <c r="D76" i="12"/>
  <c r="C11" i="8"/>
  <c r="F65" i="8" s="1"/>
  <c r="G13" i="20"/>
  <c r="F69" i="20" s="1"/>
  <c r="L87" i="12"/>
  <c r="M87" i="12" s="1"/>
  <c r="N87" i="12"/>
  <c r="H87" i="11" s="1"/>
  <c r="C87" i="12"/>
  <c r="E70" i="12"/>
  <c r="J70" i="12"/>
  <c r="E44" i="12"/>
  <c r="J44" i="12"/>
  <c r="E9" i="12"/>
  <c r="J9" i="12"/>
  <c r="J27" i="12"/>
  <c r="E27" i="12"/>
  <c r="J11" i="12"/>
  <c r="E11" i="12"/>
  <c r="L69" i="12"/>
  <c r="M69" i="12" s="1"/>
  <c r="C69" i="12"/>
  <c r="N69" i="12"/>
  <c r="H69" i="11" s="1"/>
  <c r="J85" i="12"/>
  <c r="E85" i="12"/>
  <c r="J68" i="12"/>
  <c r="E68" i="12"/>
  <c r="D14" i="12"/>
  <c r="H5" i="20"/>
  <c r="H20" i="20" s="1"/>
  <c r="H5" i="8"/>
  <c r="H16" i="8" s="1"/>
  <c r="H14" i="12"/>
  <c r="I14" i="12" s="1"/>
  <c r="H15" i="12"/>
  <c r="I15" i="12" s="1"/>
  <c r="H28" i="20"/>
  <c r="H24" i="8"/>
  <c r="H17" i="12"/>
  <c r="I17" i="12" s="1"/>
  <c r="H16" i="12"/>
  <c r="I16" i="12" s="1"/>
  <c r="I8" i="20"/>
  <c r="H37" i="20" s="1"/>
  <c r="D33" i="12"/>
  <c r="E8" i="8"/>
  <c r="H33" i="8" s="1"/>
  <c r="M7" i="8"/>
  <c r="H43" i="8" s="1"/>
  <c r="I9" i="20"/>
  <c r="H47" i="20" s="1"/>
  <c r="D48" i="12"/>
  <c r="I11" i="20"/>
  <c r="H58" i="20" s="1"/>
  <c r="I9" i="8"/>
  <c r="H54" i="8" s="1"/>
  <c r="D64" i="12"/>
  <c r="F17" i="2"/>
  <c r="J17" i="2" s="1"/>
  <c r="N17" i="2" s="1"/>
  <c r="G17" i="2"/>
  <c r="K17" i="2" s="1"/>
  <c r="O17" i="2" s="1"/>
  <c r="D17" i="2"/>
  <c r="H17" i="2" s="1"/>
  <c r="L17" i="2" s="1"/>
  <c r="E17" i="2"/>
  <c r="I17" i="2" s="1"/>
  <c r="M17" i="2" s="1"/>
  <c r="A16" i="10"/>
  <c r="D80" i="12"/>
  <c r="I13" i="20"/>
  <c r="H69" i="20" s="1"/>
  <c r="E11" i="8"/>
  <c r="H65" i="8" s="1"/>
  <c r="H14" i="20"/>
  <c r="H67" i="20" s="1"/>
  <c r="D12" i="8"/>
  <c r="H63" i="8" s="1"/>
  <c r="D79" i="12"/>
  <c r="H15" i="20"/>
  <c r="H76" i="20" s="1"/>
  <c r="D94" i="12"/>
  <c r="L11" i="8"/>
  <c r="H72" i="8" s="1"/>
  <c r="N19" i="12" l="1"/>
  <c r="H19" i="11" s="1"/>
  <c r="L19" i="12"/>
  <c r="M19" i="12" s="1"/>
  <c r="C19" i="12"/>
  <c r="N45" i="12"/>
  <c r="H45" i="11" s="1"/>
  <c r="L45" i="12"/>
  <c r="M45" i="12" s="1"/>
  <c r="C45" i="12"/>
  <c r="L91" i="12"/>
  <c r="M91" i="12" s="1"/>
  <c r="C91" i="12"/>
  <c r="N91" i="12"/>
  <c r="H91" i="11" s="1"/>
  <c r="N51" i="12"/>
  <c r="H51" i="11" s="1"/>
  <c r="C51" i="12"/>
  <c r="L51" i="12"/>
  <c r="M51" i="12" s="1"/>
  <c r="C20" i="12"/>
  <c r="N20" i="12"/>
  <c r="H20" i="11" s="1"/>
  <c r="L20" i="12"/>
  <c r="M20" i="12" s="1"/>
  <c r="L38" i="12"/>
  <c r="M38" i="12" s="1"/>
  <c r="C38" i="12"/>
  <c r="N38" i="12"/>
  <c r="H38" i="11" s="1"/>
  <c r="E79" i="12"/>
  <c r="J79" i="12"/>
  <c r="E14" i="12"/>
  <c r="J14" i="12"/>
  <c r="C85" i="12"/>
  <c r="N85" i="12"/>
  <c r="H85" i="11" s="1"/>
  <c r="L85" i="12"/>
  <c r="M85" i="12" s="1"/>
  <c r="J94" i="12"/>
  <c r="E94" i="12"/>
  <c r="E48" i="12"/>
  <c r="J48" i="12"/>
  <c r="J33" i="12"/>
  <c r="E33" i="12"/>
  <c r="E97" i="12"/>
  <c r="J97" i="12"/>
  <c r="E95" i="12"/>
  <c r="J95" i="12"/>
  <c r="J96" i="12"/>
  <c r="E96" i="12"/>
  <c r="J30" i="12"/>
  <c r="E30" i="12"/>
  <c r="N53" i="12"/>
  <c r="H53" i="11" s="1"/>
  <c r="L53" i="12"/>
  <c r="M53" i="12" s="1"/>
  <c r="C53" i="12"/>
  <c r="L28" i="12"/>
  <c r="M28" i="12" s="1"/>
  <c r="C28" i="12"/>
  <c r="N28" i="12"/>
  <c r="H28" i="11" s="1"/>
  <c r="N23" i="12"/>
  <c r="H23" i="11" s="1"/>
  <c r="C23" i="12"/>
  <c r="L23" i="12"/>
  <c r="M23" i="12" s="1"/>
  <c r="N92" i="12"/>
  <c r="H92" i="11" s="1"/>
  <c r="C92" i="12"/>
  <c r="L92" i="12"/>
  <c r="M92" i="12" s="1"/>
  <c r="N82" i="12"/>
  <c r="H82" i="11" s="1"/>
  <c r="L82" i="12"/>
  <c r="M82" i="12" s="1"/>
  <c r="C82" i="12"/>
  <c r="N10" i="12"/>
  <c r="H10" i="11" s="1"/>
  <c r="L10" i="12"/>
  <c r="M10" i="12" s="1"/>
  <c r="C10" i="12"/>
  <c r="L3" i="12"/>
  <c r="M3" i="12" s="1"/>
  <c r="C3" i="12"/>
  <c r="O3" i="12"/>
  <c r="N3" i="12"/>
  <c r="H3" i="11" s="1"/>
  <c r="J32" i="12"/>
  <c r="E32" i="12"/>
  <c r="J81" i="12"/>
  <c r="E81" i="12"/>
  <c r="E65" i="12"/>
  <c r="J65" i="12"/>
  <c r="L12" i="12"/>
  <c r="M12" i="12" s="1"/>
  <c r="N12" i="12"/>
  <c r="H12" i="11" s="1"/>
  <c r="C12" i="12"/>
  <c r="J64" i="12"/>
  <c r="E64" i="12"/>
  <c r="C9" i="12"/>
  <c r="L9" i="12"/>
  <c r="M9" i="12" s="1"/>
  <c r="N9" i="12"/>
  <c r="H9" i="11" s="1"/>
  <c r="N70" i="12"/>
  <c r="H70" i="11" s="1"/>
  <c r="L70" i="12"/>
  <c r="M70" i="12" s="1"/>
  <c r="C70" i="12"/>
  <c r="J62" i="12"/>
  <c r="E62" i="12"/>
  <c r="C66" i="12"/>
  <c r="N66" i="12"/>
  <c r="H66" i="11" s="1"/>
  <c r="L66" i="12"/>
  <c r="M66" i="12" s="1"/>
  <c r="L75" i="12"/>
  <c r="M75" i="12" s="1"/>
  <c r="C75" i="12"/>
  <c r="N75" i="12"/>
  <c r="H75" i="11" s="1"/>
  <c r="E31" i="12"/>
  <c r="J31" i="12"/>
  <c r="J17" i="12"/>
  <c r="E17" i="12"/>
  <c r="C56" i="12"/>
  <c r="N56" i="12"/>
  <c r="H56" i="11" s="1"/>
  <c r="L56" i="12"/>
  <c r="M56" i="12" s="1"/>
  <c r="E15" i="12"/>
  <c r="J15" i="12"/>
  <c r="N18" i="12"/>
  <c r="H18" i="11" s="1"/>
  <c r="L18" i="12"/>
  <c r="M18" i="12" s="1"/>
  <c r="C18" i="12"/>
  <c r="J49" i="12"/>
  <c r="E49" i="12"/>
  <c r="L61" i="12"/>
  <c r="M61" i="12" s="1"/>
  <c r="C61" i="12"/>
  <c r="N61" i="12"/>
  <c r="H61" i="11" s="1"/>
  <c r="N68" i="12"/>
  <c r="H68" i="11" s="1"/>
  <c r="L68" i="12"/>
  <c r="M68" i="12" s="1"/>
  <c r="C68" i="12"/>
  <c r="L44" i="12"/>
  <c r="M44" i="12" s="1"/>
  <c r="N44" i="12"/>
  <c r="H44" i="11" s="1"/>
  <c r="C44" i="12"/>
  <c r="C55" i="12"/>
  <c r="N55" i="12"/>
  <c r="H55" i="11" s="1"/>
  <c r="L55" i="12"/>
  <c r="M55" i="12" s="1"/>
  <c r="N86" i="12"/>
  <c r="H86" i="11" s="1"/>
  <c r="L86" i="12"/>
  <c r="M86" i="12" s="1"/>
  <c r="C86" i="12"/>
  <c r="E78" i="12"/>
  <c r="J78" i="12"/>
  <c r="J63" i="12"/>
  <c r="E63" i="12"/>
  <c r="J46" i="12"/>
  <c r="E46" i="12"/>
  <c r="L42" i="12"/>
  <c r="M42" i="12" s="1"/>
  <c r="C42" i="12"/>
  <c r="N42" i="12"/>
  <c r="H42" i="11" s="1"/>
  <c r="J6" i="1"/>
  <c r="C88" i="12"/>
  <c r="L88" i="12"/>
  <c r="M88" i="12" s="1"/>
  <c r="N88" i="12"/>
  <c r="H88" i="11" s="1"/>
  <c r="A2" i="11"/>
  <c r="P2" i="12"/>
  <c r="C26" i="12"/>
  <c r="N26" i="12"/>
  <c r="H26" i="11" s="1"/>
  <c r="L26" i="12"/>
  <c r="M26" i="12" s="1"/>
  <c r="J74" i="12"/>
  <c r="E74" i="12"/>
  <c r="J80" i="12"/>
  <c r="E80" i="12"/>
  <c r="N11" i="12"/>
  <c r="H11" i="11" s="1"/>
  <c r="C11" i="12"/>
  <c r="L11" i="12"/>
  <c r="M11" i="12" s="1"/>
  <c r="N27" i="12"/>
  <c r="H27" i="11" s="1"/>
  <c r="C27" i="12"/>
  <c r="L27" i="12"/>
  <c r="M27" i="12" s="1"/>
  <c r="J76" i="12"/>
  <c r="E76" i="12"/>
  <c r="L77" i="12"/>
  <c r="M77" i="12" s="1"/>
  <c r="N77" i="12"/>
  <c r="H77" i="11" s="1"/>
  <c r="C77" i="12"/>
  <c r="J47" i="12"/>
  <c r="E47" i="12"/>
  <c r="N13" i="12"/>
  <c r="H13" i="11" s="1"/>
  <c r="C13" i="12"/>
  <c r="L13" i="12"/>
  <c r="M13" i="12" s="1"/>
  <c r="B3" i="10"/>
  <c r="J16" i="12"/>
  <c r="E16" i="12"/>
  <c r="C34" i="12"/>
  <c r="N34" i="12"/>
  <c r="H34" i="11" s="1"/>
  <c r="L34" i="12"/>
  <c r="M34" i="12" s="1"/>
  <c r="C2" i="10" l="1"/>
  <c r="F2" i="11"/>
  <c r="K2" i="11"/>
  <c r="C2" i="11"/>
  <c r="E2" i="11"/>
  <c r="G2" i="11"/>
  <c r="L46" i="12"/>
  <c r="M46" i="12" s="1"/>
  <c r="C46" i="12"/>
  <c r="N46" i="12"/>
  <c r="H46" i="11" s="1"/>
  <c r="C78" i="12"/>
  <c r="N78" i="12"/>
  <c r="H78" i="11" s="1"/>
  <c r="L78" i="12"/>
  <c r="M78" i="12" s="1"/>
  <c r="C31" i="12"/>
  <c r="L31" i="12"/>
  <c r="M31" i="12" s="1"/>
  <c r="N31" i="12"/>
  <c r="H31" i="11" s="1"/>
  <c r="L48" i="12"/>
  <c r="M48" i="12" s="1"/>
  <c r="C48" i="12"/>
  <c r="N48" i="12"/>
  <c r="H48" i="11" s="1"/>
  <c r="C47" i="12"/>
  <c r="N47" i="12"/>
  <c r="H47" i="11" s="1"/>
  <c r="L47" i="12"/>
  <c r="M47" i="12" s="1"/>
  <c r="C80" i="12"/>
  <c r="N80" i="12"/>
  <c r="H80" i="11" s="1"/>
  <c r="L80" i="12"/>
  <c r="M80" i="12" s="1"/>
  <c r="N74" i="12"/>
  <c r="H74" i="11" s="1"/>
  <c r="L74" i="12"/>
  <c r="M74" i="12" s="1"/>
  <c r="C74" i="12"/>
  <c r="C63" i="12"/>
  <c r="N63" i="12"/>
  <c r="H63" i="11" s="1"/>
  <c r="L63" i="12"/>
  <c r="M63" i="12" s="1"/>
  <c r="L17" i="12"/>
  <c r="M17" i="12" s="1"/>
  <c r="C17" i="12"/>
  <c r="N17" i="12"/>
  <c r="H17" i="11" s="1"/>
  <c r="C64" i="12"/>
  <c r="N64" i="12"/>
  <c r="H64" i="11" s="1"/>
  <c r="L64" i="12"/>
  <c r="M64" i="12" s="1"/>
  <c r="L65" i="12"/>
  <c r="M65" i="12" s="1"/>
  <c r="C65" i="12"/>
  <c r="N65" i="12"/>
  <c r="H65" i="11" s="1"/>
  <c r="O4" i="12"/>
  <c r="I3" i="11"/>
  <c r="O5" i="12"/>
  <c r="R3" i="12"/>
  <c r="G3" i="12"/>
  <c r="L95" i="12"/>
  <c r="M95" i="12" s="1"/>
  <c r="N95" i="12"/>
  <c r="H95" i="11" s="1"/>
  <c r="C95" i="12"/>
  <c r="N97" i="12"/>
  <c r="H97" i="11" s="1"/>
  <c r="L97" i="12"/>
  <c r="M97" i="12" s="1"/>
  <c r="C97" i="12"/>
  <c r="J8" i="1"/>
  <c r="D2" i="1"/>
  <c r="L6" i="1"/>
  <c r="L81" i="12"/>
  <c r="M81" i="12" s="1"/>
  <c r="C81" i="12"/>
  <c r="N81" i="12"/>
  <c r="H81" i="11" s="1"/>
  <c r="L32" i="12"/>
  <c r="M32" i="12" s="1"/>
  <c r="N32" i="12"/>
  <c r="H32" i="11" s="1"/>
  <c r="C32" i="12"/>
  <c r="N30" i="12"/>
  <c r="H30" i="11" s="1"/>
  <c r="C30" i="12"/>
  <c r="L30" i="12"/>
  <c r="M30" i="12" s="1"/>
  <c r="L96" i="12"/>
  <c r="M96" i="12" s="1"/>
  <c r="N96" i="12"/>
  <c r="H96" i="11" s="1"/>
  <c r="C96" i="12"/>
  <c r="N33" i="12"/>
  <c r="H33" i="11" s="1"/>
  <c r="L33" i="12"/>
  <c r="M33" i="12" s="1"/>
  <c r="C33" i="12"/>
  <c r="L16" i="12"/>
  <c r="M16" i="12" s="1"/>
  <c r="N16" i="12"/>
  <c r="H16" i="11" s="1"/>
  <c r="C16" i="12"/>
  <c r="B4" i="10"/>
  <c r="L76" i="12"/>
  <c r="M76" i="12" s="1"/>
  <c r="C76" i="12"/>
  <c r="N76" i="12"/>
  <c r="H76" i="11" s="1"/>
  <c r="L49" i="12"/>
  <c r="M49" i="12" s="1"/>
  <c r="N49" i="12"/>
  <c r="H49" i="11" s="1"/>
  <c r="C49" i="12"/>
  <c r="C15" i="12"/>
  <c r="N15" i="12"/>
  <c r="H15" i="11" s="1"/>
  <c r="L15" i="12"/>
  <c r="M15" i="12" s="1"/>
  <c r="L62" i="12"/>
  <c r="M62" i="12" s="1"/>
  <c r="N62" i="12"/>
  <c r="H62" i="11" s="1"/>
  <c r="C62" i="12"/>
  <c r="N94" i="12"/>
  <c r="H94" i="11" s="1"/>
  <c r="C94" i="12"/>
  <c r="L94" i="12"/>
  <c r="M94" i="12" s="1"/>
  <c r="L14" i="12"/>
  <c r="M14" i="12" s="1"/>
  <c r="C14" i="12"/>
  <c r="N14" i="12"/>
  <c r="H14" i="11" s="1"/>
  <c r="E83" i="13" s="1"/>
  <c r="N79" i="12"/>
  <c r="H79" i="11" s="1"/>
  <c r="L79" i="12"/>
  <c r="M79" i="12" s="1"/>
  <c r="C79" i="12"/>
  <c r="E102" i="13" l="1"/>
  <c r="A35" i="13"/>
  <c r="D49" i="13"/>
  <c r="D93" i="13"/>
  <c r="C63" i="13"/>
  <c r="J63" i="13" s="1"/>
  <c r="C45" i="13"/>
  <c r="J45" i="13" s="1"/>
  <c r="C75" i="13"/>
  <c r="J75" i="13" s="1"/>
  <c r="C61" i="13"/>
  <c r="J61" i="13" s="1"/>
  <c r="D118" i="13"/>
  <c r="E84" i="13"/>
  <c r="E19" i="13"/>
  <c r="C67" i="13"/>
  <c r="J67" i="13" s="1"/>
  <c r="A117" i="13"/>
  <c r="D106" i="13"/>
  <c r="E13" i="13"/>
  <c r="A68" i="13"/>
  <c r="A12" i="13"/>
  <c r="D94" i="13"/>
  <c r="D42" i="13"/>
  <c r="A45" i="13"/>
  <c r="A53" i="13"/>
  <c r="D58" i="13"/>
  <c r="E39" i="13"/>
  <c r="E31" i="13"/>
  <c r="A109" i="13"/>
  <c r="A111" i="13"/>
  <c r="D111" i="13"/>
  <c r="C82" i="13"/>
  <c r="J82" i="13" s="1"/>
  <c r="A58" i="13"/>
  <c r="C117" i="13"/>
  <c r="J117" i="13" s="1"/>
  <c r="D78" i="13"/>
  <c r="A8" i="13"/>
  <c r="D83" i="13"/>
  <c r="A122" i="13"/>
  <c r="A61" i="13"/>
  <c r="E94" i="13"/>
  <c r="A87" i="13"/>
  <c r="E7" i="13"/>
  <c r="E63" i="13"/>
  <c r="E100" i="13"/>
  <c r="C80" i="13"/>
  <c r="J80" i="13" s="1"/>
  <c r="A85" i="13"/>
  <c r="A42" i="13"/>
  <c r="E26" i="13"/>
  <c r="A102" i="13"/>
  <c r="E17" i="13"/>
  <c r="A59" i="13"/>
  <c r="A103" i="13"/>
  <c r="D95" i="13"/>
  <c r="A118" i="13"/>
  <c r="C56" i="13"/>
  <c r="J56" i="13" s="1"/>
  <c r="A73" i="13"/>
  <c r="D61" i="13"/>
  <c r="D6" i="13"/>
  <c r="A99" i="13"/>
  <c r="D81" i="13"/>
  <c r="D72" i="13"/>
  <c r="A57" i="13"/>
  <c r="E116" i="13"/>
  <c r="E70" i="13"/>
  <c r="C111" i="13"/>
  <c r="J111" i="13" s="1"/>
  <c r="O6" i="12"/>
  <c r="C95" i="13"/>
  <c r="J95" i="13" s="1"/>
  <c r="D52" i="13"/>
  <c r="D107" i="13"/>
  <c r="A56" i="13"/>
  <c r="A49" i="13"/>
  <c r="E30" i="13"/>
  <c r="E52" i="13"/>
  <c r="E112" i="13"/>
  <c r="C93" i="13"/>
  <c r="J93" i="13" s="1"/>
  <c r="A82" i="13"/>
  <c r="E51" i="13"/>
  <c r="A123" i="13"/>
  <c r="E59" i="13"/>
  <c r="A86" i="13"/>
  <c r="A19" i="13"/>
  <c r="C97" i="13"/>
  <c r="J97" i="13" s="1"/>
  <c r="D35" i="13"/>
  <c r="E118" i="13"/>
  <c r="E53" i="13"/>
  <c r="D113" i="13"/>
  <c r="C118" i="13"/>
  <c r="J118" i="13" s="1"/>
  <c r="E120" i="13"/>
  <c r="A22" i="13"/>
  <c r="E71" i="13"/>
  <c r="D8" i="13"/>
  <c r="C62" i="13"/>
  <c r="J62" i="13" s="1"/>
  <c r="A114" i="13"/>
  <c r="C25" i="13"/>
  <c r="J25" i="13" s="1"/>
  <c r="D13" i="13"/>
  <c r="E89" i="13"/>
  <c r="D31" i="13"/>
  <c r="A121" i="13"/>
  <c r="A83" i="13"/>
  <c r="E60" i="13"/>
  <c r="D82" i="13"/>
  <c r="C87" i="13"/>
  <c r="J87" i="13" s="1"/>
  <c r="A101" i="13"/>
  <c r="D121" i="13"/>
  <c r="D122" i="13"/>
  <c r="E22" i="13"/>
  <c r="C35" i="13"/>
  <c r="J35" i="13" s="1"/>
  <c r="D45" i="13"/>
  <c r="A63" i="13"/>
  <c r="E107" i="13"/>
  <c r="E29" i="13"/>
  <c r="A37" i="13"/>
  <c r="D50" i="13"/>
  <c r="A47" i="13"/>
  <c r="D110" i="13"/>
  <c r="C76" i="13"/>
  <c r="J76" i="13" s="1"/>
  <c r="E90" i="13"/>
  <c r="A5" i="13"/>
  <c r="E64" i="13"/>
  <c r="C96" i="13"/>
  <c r="J96" i="13" s="1"/>
  <c r="E21" i="13"/>
  <c r="E11" i="13"/>
  <c r="A51" i="13"/>
  <c r="E47" i="13"/>
  <c r="A31" i="13"/>
  <c r="C27" i="13"/>
  <c r="J27" i="13" s="1"/>
  <c r="B5" i="10"/>
  <c r="E95" i="13"/>
  <c r="D41" i="13"/>
  <c r="C58" i="13"/>
  <c r="J58" i="13" s="1"/>
  <c r="C18" i="13"/>
  <c r="J18" i="13" s="1"/>
  <c r="C29" i="13"/>
  <c r="J29" i="13" s="1"/>
  <c r="A60" i="13"/>
  <c r="A77" i="13"/>
  <c r="A110" i="13"/>
  <c r="C122" i="13"/>
  <c r="J122" i="13" s="1"/>
  <c r="D25" i="13"/>
  <c r="E91" i="13"/>
  <c r="E58" i="13"/>
  <c r="E86" i="13"/>
  <c r="A65" i="13"/>
  <c r="A38" i="13"/>
  <c r="D117" i="13"/>
  <c r="E88" i="13"/>
  <c r="E6" i="13"/>
  <c r="A113" i="13"/>
  <c r="D16" i="13"/>
  <c r="C22" i="13"/>
  <c r="J22" i="13" s="1"/>
  <c r="C15" i="13"/>
  <c r="J15" i="13" s="1"/>
  <c r="A76" i="13"/>
  <c r="E68" i="13"/>
  <c r="D24" i="13"/>
  <c r="A78" i="13"/>
  <c r="D46" i="13"/>
  <c r="C88" i="13"/>
  <c r="J88" i="13" s="1"/>
  <c r="A91" i="13"/>
  <c r="E40" i="13"/>
  <c r="L8" i="1"/>
  <c r="J9" i="1"/>
  <c r="D36" i="13"/>
  <c r="C39" i="13"/>
  <c r="J39" i="13" s="1"/>
  <c r="E67" i="13"/>
  <c r="E44" i="13"/>
  <c r="C20" i="13"/>
  <c r="J20" i="13" s="1"/>
  <c r="C113" i="13"/>
  <c r="J113" i="13" s="1"/>
  <c r="A28" i="13"/>
  <c r="C52" i="13"/>
  <c r="J52" i="13" s="1"/>
  <c r="D55" i="13"/>
  <c r="A74" i="13"/>
  <c r="D115" i="13"/>
  <c r="C28" i="13"/>
  <c r="J28" i="13" s="1"/>
  <c r="E62" i="13"/>
  <c r="A9" i="13"/>
  <c r="E43" i="13"/>
  <c r="C91" i="13"/>
  <c r="J91" i="13" s="1"/>
  <c r="C21" i="13"/>
  <c r="J21" i="13" s="1"/>
  <c r="E9" i="13"/>
  <c r="C6" i="13"/>
  <c r="J6" i="13" s="1"/>
  <c r="C106" i="13"/>
  <c r="J106" i="13" s="1"/>
  <c r="C30" i="13"/>
  <c r="J30" i="13" s="1"/>
  <c r="A79" i="13"/>
  <c r="E96" i="13"/>
  <c r="C26" i="13"/>
  <c r="J26" i="13" s="1"/>
  <c r="C37" i="13"/>
  <c r="J37" i="13" s="1"/>
  <c r="D74" i="13"/>
  <c r="C51" i="13"/>
  <c r="J51" i="13" s="1"/>
  <c r="E72" i="13"/>
  <c r="A94" i="13"/>
  <c r="A108" i="13"/>
  <c r="C73" i="13"/>
  <c r="J73" i="13" s="1"/>
  <c r="C79" i="13"/>
  <c r="J79" i="13" s="1"/>
  <c r="A93" i="13"/>
  <c r="E5" i="13"/>
  <c r="E36" i="13"/>
  <c r="C86" i="13"/>
  <c r="J86" i="13" s="1"/>
  <c r="D69" i="13"/>
  <c r="E106" i="13"/>
  <c r="D63" i="13"/>
  <c r="D5" i="13"/>
  <c r="A48" i="13"/>
  <c r="D109" i="13"/>
  <c r="E12" i="13"/>
  <c r="C64" i="13"/>
  <c r="J64" i="13" s="1"/>
  <c r="D37" i="13"/>
  <c r="C114" i="13"/>
  <c r="J114" i="13" s="1"/>
  <c r="E119" i="13"/>
  <c r="C112" i="13"/>
  <c r="J112" i="13" s="1"/>
  <c r="C44" i="13"/>
  <c r="J44" i="13" s="1"/>
  <c r="E105" i="13"/>
  <c r="E24" i="13"/>
  <c r="A25" i="13"/>
  <c r="D9" i="13"/>
  <c r="A13" i="13"/>
  <c r="A100" i="13"/>
  <c r="E78" i="13"/>
  <c r="D80" i="13"/>
  <c r="A32" i="13"/>
  <c r="D54" i="13"/>
  <c r="C103" i="13"/>
  <c r="J103" i="13" s="1"/>
  <c r="C23" i="13"/>
  <c r="J23" i="13" s="1"/>
  <c r="A40" i="13"/>
  <c r="E8" i="13"/>
  <c r="D23" i="13"/>
  <c r="D14" i="13"/>
  <c r="D44" i="13"/>
  <c r="C54" i="13"/>
  <c r="J54" i="13" s="1"/>
  <c r="D15" i="13"/>
  <c r="E28" i="13"/>
  <c r="D59" i="13"/>
  <c r="A39" i="13"/>
  <c r="E32" i="13"/>
  <c r="C121" i="13"/>
  <c r="J121" i="13" s="1"/>
  <c r="C11" i="13"/>
  <c r="J11" i="13" s="1"/>
  <c r="A33" i="13"/>
  <c r="C46" i="13"/>
  <c r="J46" i="13" s="1"/>
  <c r="E73" i="13"/>
  <c r="C33" i="13"/>
  <c r="J33" i="13" s="1"/>
  <c r="A16" i="13"/>
  <c r="D39" i="13"/>
  <c r="C42" i="13"/>
  <c r="J42" i="13" s="1"/>
  <c r="E117" i="13"/>
  <c r="D33" i="13"/>
  <c r="D99" i="13"/>
  <c r="E46" i="13"/>
  <c r="D30" i="13"/>
  <c r="E61" i="13"/>
  <c r="A80" i="13"/>
  <c r="C47" i="13"/>
  <c r="J47" i="13" s="1"/>
  <c r="E27" i="13"/>
  <c r="C49" i="13"/>
  <c r="J49" i="13" s="1"/>
  <c r="D11" i="13"/>
  <c r="E81" i="13"/>
  <c r="E42" i="13"/>
  <c r="A21" i="13"/>
  <c r="C120" i="13"/>
  <c r="J120" i="13" s="1"/>
  <c r="C105" i="13"/>
  <c r="J105" i="13" s="1"/>
  <c r="A115" i="13"/>
  <c r="D102" i="13"/>
  <c r="A92" i="13"/>
  <c r="E54" i="13"/>
  <c r="D87" i="13"/>
  <c r="C43" i="13"/>
  <c r="J43" i="13" s="1"/>
  <c r="D17" i="13"/>
  <c r="D38" i="13"/>
  <c r="C38" i="13"/>
  <c r="J38" i="13" s="1"/>
  <c r="A52" i="13"/>
  <c r="C53" i="13"/>
  <c r="J53" i="13" s="1"/>
  <c r="C9" i="13"/>
  <c r="J9" i="13" s="1"/>
  <c r="E87" i="13"/>
  <c r="C16" i="13"/>
  <c r="J16" i="13" s="1"/>
  <c r="E25" i="13"/>
  <c r="D98" i="13"/>
  <c r="E48" i="13"/>
  <c r="A36" i="13"/>
  <c r="D12" i="13"/>
  <c r="E121" i="13"/>
  <c r="D114" i="13"/>
  <c r="D119" i="13"/>
  <c r="I5" i="11"/>
  <c r="R5" i="12"/>
  <c r="G5" i="12"/>
  <c r="I4" i="11"/>
  <c r="R4" i="12"/>
  <c r="G4" i="12"/>
  <c r="C104" i="13"/>
  <c r="J104" i="13" s="1"/>
  <c r="D88" i="13"/>
  <c r="E75" i="13"/>
  <c r="C110" i="13"/>
  <c r="J110" i="13" s="1"/>
  <c r="C99" i="13"/>
  <c r="J99" i="13" s="1"/>
  <c r="C108" i="13"/>
  <c r="J108" i="13" s="1"/>
  <c r="C78" i="13"/>
  <c r="J78" i="13" s="1"/>
  <c r="E76" i="13"/>
  <c r="E122" i="13"/>
  <c r="C36" i="13"/>
  <c r="J36" i="13" s="1"/>
  <c r="C48" i="13"/>
  <c r="J48" i="13" s="1"/>
  <c r="D32" i="13"/>
  <c r="A23" i="13"/>
  <c r="D96" i="13"/>
  <c r="C50" i="13"/>
  <c r="J50" i="13" s="1"/>
  <c r="E104" i="13"/>
  <c r="C7" i="13"/>
  <c r="J7" i="13" s="1"/>
  <c r="A67" i="13"/>
  <c r="D120" i="13"/>
  <c r="E103" i="13"/>
  <c r="E20" i="13"/>
  <c r="D68" i="13"/>
  <c r="A84" i="13"/>
  <c r="C41" i="13"/>
  <c r="J41" i="13" s="1"/>
  <c r="D79" i="13"/>
  <c r="C77" i="13"/>
  <c r="J77" i="13" s="1"/>
  <c r="C100" i="13"/>
  <c r="J100" i="13" s="1"/>
  <c r="D28" i="13"/>
  <c r="C85" i="13"/>
  <c r="J85" i="13" s="1"/>
  <c r="C10" i="13"/>
  <c r="J10" i="13" s="1"/>
  <c r="D92" i="13"/>
  <c r="D104" i="13"/>
  <c r="A70" i="13"/>
  <c r="A96" i="13"/>
  <c r="E108" i="13"/>
  <c r="C57" i="13"/>
  <c r="J57" i="13" s="1"/>
  <c r="E79" i="13"/>
  <c r="D57" i="13"/>
  <c r="D60" i="13"/>
  <c r="D100" i="13"/>
  <c r="C32" i="13"/>
  <c r="J32" i="13" s="1"/>
  <c r="C107" i="13"/>
  <c r="J107" i="13" s="1"/>
  <c r="A107" i="13"/>
  <c r="A55" i="13"/>
  <c r="C109" i="13"/>
  <c r="J109" i="13" s="1"/>
  <c r="D34" i="13"/>
  <c r="C34" i="13"/>
  <c r="J34" i="13" s="1"/>
  <c r="A112" i="13"/>
  <c r="C102" i="13"/>
  <c r="J102" i="13" s="1"/>
  <c r="A69" i="13"/>
  <c r="D73" i="13"/>
  <c r="E37" i="13"/>
  <c r="D65" i="13"/>
  <c r="D64" i="13"/>
  <c r="D20" i="13"/>
  <c r="C5" i="13"/>
  <c r="J5" i="13" s="1"/>
  <c r="C72" i="13"/>
  <c r="J72" i="13" s="1"/>
  <c r="A72" i="13"/>
  <c r="D40" i="13"/>
  <c r="A11" i="13"/>
  <c r="E109" i="13"/>
  <c r="A62" i="13"/>
  <c r="C123" i="13"/>
  <c r="J123" i="13" s="1"/>
  <c r="C13" i="13"/>
  <c r="J13" i="13" s="1"/>
  <c r="D108" i="13"/>
  <c r="E66" i="13"/>
  <c r="D112" i="13"/>
  <c r="D62" i="13"/>
  <c r="C84" i="13"/>
  <c r="J84" i="13" s="1"/>
  <c r="C83" i="13"/>
  <c r="J83" i="13" s="1"/>
  <c r="A10" i="13"/>
  <c r="E41" i="13"/>
  <c r="D29" i="13"/>
  <c r="A119" i="13"/>
  <c r="D90" i="13"/>
  <c r="E114" i="13"/>
  <c r="D77" i="13"/>
  <c r="A64" i="13"/>
  <c r="C66" i="13"/>
  <c r="J66" i="13" s="1"/>
  <c r="E74" i="13"/>
  <c r="C74" i="13"/>
  <c r="J74" i="13" s="1"/>
  <c r="A116" i="13"/>
  <c r="E123" i="13"/>
  <c r="D26" i="13"/>
  <c r="A90" i="13"/>
  <c r="E98" i="13"/>
  <c r="E16" i="13"/>
  <c r="D89" i="13"/>
  <c r="C92" i="13"/>
  <c r="J92" i="13" s="1"/>
  <c r="D71" i="13"/>
  <c r="E93" i="13"/>
  <c r="C65" i="13"/>
  <c r="J65" i="13" s="1"/>
  <c r="A97" i="13"/>
  <c r="D76" i="13"/>
  <c r="A18" i="13"/>
  <c r="D19" i="13"/>
  <c r="C94" i="13"/>
  <c r="J94" i="13" s="1"/>
  <c r="A46" i="13"/>
  <c r="A89" i="13"/>
  <c r="E15" i="13"/>
  <c r="E111" i="13"/>
  <c r="E50" i="13"/>
  <c r="C17" i="13"/>
  <c r="J17" i="13" s="1"/>
  <c r="A66" i="13"/>
  <c r="A26" i="13"/>
  <c r="D91" i="13"/>
  <c r="E38" i="13"/>
  <c r="E45" i="13"/>
  <c r="D51" i="13"/>
  <c r="A43" i="13"/>
  <c r="C90" i="13"/>
  <c r="J90" i="13" s="1"/>
  <c r="A20" i="13"/>
  <c r="C60" i="13"/>
  <c r="J60" i="13" s="1"/>
  <c r="D53" i="13"/>
  <c r="C68" i="13"/>
  <c r="J68" i="13" s="1"/>
  <c r="E35" i="13"/>
  <c r="C70" i="13"/>
  <c r="J70" i="13" s="1"/>
  <c r="A3" i="11"/>
  <c r="A5" i="16" s="1"/>
  <c r="P3" i="12"/>
  <c r="Q3" i="12" s="1"/>
  <c r="J3" i="11" s="1"/>
  <c r="E80" i="13"/>
  <c r="E69" i="13"/>
  <c r="D105" i="13"/>
  <c r="E34" i="13"/>
  <c r="A17" i="13"/>
  <c r="A106" i="13"/>
  <c r="A15" i="13"/>
  <c r="C115" i="13"/>
  <c r="J115" i="13" s="1"/>
  <c r="D27" i="13"/>
  <c r="D18" i="13"/>
  <c r="A71" i="13"/>
  <c r="A75" i="13"/>
  <c r="D75" i="13"/>
  <c r="A27" i="13"/>
  <c r="E110" i="13"/>
  <c r="C119" i="13"/>
  <c r="J119" i="13" s="1"/>
  <c r="D116" i="13"/>
  <c r="E23" i="13"/>
  <c r="D47" i="13"/>
  <c r="A44" i="13"/>
  <c r="C116" i="13"/>
  <c r="J116" i="13" s="1"/>
  <c r="E77" i="13"/>
  <c r="D7" i="13"/>
  <c r="D123" i="13"/>
  <c r="A34" i="13"/>
  <c r="E33" i="13"/>
  <c r="A14" i="13"/>
  <c r="C55" i="13"/>
  <c r="J55" i="13" s="1"/>
  <c r="E113" i="13"/>
  <c r="A30" i="13"/>
  <c r="D84" i="13"/>
  <c r="A104" i="13"/>
  <c r="A88" i="13"/>
  <c r="E82" i="13"/>
  <c r="C8" i="13"/>
  <c r="J8" i="13" s="1"/>
  <c r="C81" i="13"/>
  <c r="J81" i="13" s="1"/>
  <c r="E56" i="13"/>
  <c r="E10" i="13"/>
  <c r="C40" i="13"/>
  <c r="J40" i="13" s="1"/>
  <c r="A24" i="13"/>
  <c r="C89" i="13"/>
  <c r="J89" i="13" s="1"/>
  <c r="C98" i="13"/>
  <c r="J98" i="13" s="1"/>
  <c r="E18" i="13"/>
  <c r="C71" i="13"/>
  <c r="J71" i="13" s="1"/>
  <c r="A95" i="13"/>
  <c r="C24" i="13"/>
  <c r="J24" i="13" s="1"/>
  <c r="C12" i="13"/>
  <c r="J12" i="13" s="1"/>
  <c r="D70" i="13"/>
  <c r="E57" i="13"/>
  <c r="C59" i="13"/>
  <c r="J59" i="13" s="1"/>
  <c r="E99" i="13"/>
  <c r="D66" i="13"/>
  <c r="D86" i="13"/>
  <c r="D21" i="13"/>
  <c r="D43" i="13"/>
  <c r="A98" i="13"/>
  <c r="A105" i="13"/>
  <c r="D103" i="13"/>
  <c r="A41" i="13"/>
  <c r="D48" i="13"/>
  <c r="E49" i="13"/>
  <c r="A120" i="13"/>
  <c r="A6" i="13"/>
  <c r="C14" i="13"/>
  <c r="J14" i="13" s="1"/>
  <c r="D97" i="13"/>
  <c r="D101" i="13"/>
  <c r="D85" i="13"/>
  <c r="C101" i="13"/>
  <c r="J101" i="13" s="1"/>
  <c r="D10" i="13"/>
  <c r="E65" i="13"/>
  <c r="E55" i="13"/>
  <c r="A50" i="13"/>
  <c r="E97" i="13"/>
  <c r="C31" i="13"/>
  <c r="J31" i="13" s="1"/>
  <c r="E115" i="13"/>
  <c r="A81" i="13"/>
  <c r="A29" i="13"/>
  <c r="E14" i="13"/>
  <c r="D56" i="13"/>
  <c r="D67" i="13"/>
  <c r="D22" i="13"/>
  <c r="C19" i="13"/>
  <c r="J19" i="13" s="1"/>
  <c r="E85" i="13"/>
  <c r="C69" i="13"/>
  <c r="J69" i="13" s="1"/>
  <c r="A54" i="13"/>
  <c r="E101" i="13"/>
  <c r="A7" i="13"/>
  <c r="E92" i="13"/>
  <c r="C3" i="10"/>
  <c r="D2" i="10" s="1"/>
  <c r="F7" i="13" l="1"/>
  <c r="I7" i="13"/>
  <c r="F71" i="13"/>
  <c r="F11" i="13"/>
  <c r="F55" i="13"/>
  <c r="A5" i="11"/>
  <c r="A7" i="16" s="1"/>
  <c r="P5" i="12"/>
  <c r="F36" i="13"/>
  <c r="F52" i="13"/>
  <c r="F33" i="13"/>
  <c r="F28" i="13"/>
  <c r="F51" i="13"/>
  <c r="F83" i="13"/>
  <c r="F49" i="13"/>
  <c r="R6" i="12"/>
  <c r="G6" i="12"/>
  <c r="I6" i="11"/>
  <c r="O8" i="12"/>
  <c r="F57" i="13"/>
  <c r="F118" i="13"/>
  <c r="F85" i="13"/>
  <c r="F35" i="13"/>
  <c r="F27" i="13"/>
  <c r="F18" i="13"/>
  <c r="F115" i="13"/>
  <c r="F40" i="13"/>
  <c r="F13" i="13"/>
  <c r="F74" i="13"/>
  <c r="F91" i="13"/>
  <c r="I5" i="13"/>
  <c r="F5" i="13"/>
  <c r="F121" i="13"/>
  <c r="F123" i="13"/>
  <c r="F56" i="13"/>
  <c r="F87" i="13"/>
  <c r="F58" i="13"/>
  <c r="F53" i="13"/>
  <c r="F12" i="13"/>
  <c r="F117" i="13"/>
  <c r="F54" i="13"/>
  <c r="F29" i="13"/>
  <c r="F105" i="13"/>
  <c r="F34" i="13"/>
  <c r="F17" i="13"/>
  <c r="F43" i="13"/>
  <c r="F46" i="13"/>
  <c r="F64" i="13"/>
  <c r="F81" i="13"/>
  <c r="F50" i="13"/>
  <c r="F98" i="13"/>
  <c r="F24" i="13"/>
  <c r="F104" i="13"/>
  <c r="F44" i="13"/>
  <c r="F75" i="13"/>
  <c r="F26" i="13"/>
  <c r="F97" i="13"/>
  <c r="F90" i="13"/>
  <c r="F70" i="13"/>
  <c r="F23" i="13"/>
  <c r="F92" i="13"/>
  <c r="F80" i="13"/>
  <c r="F25" i="13"/>
  <c r="N19" i="8"/>
  <c r="N27" i="20"/>
  <c r="N21" i="8"/>
  <c r="N23" i="20"/>
  <c r="L23" i="20"/>
  <c r="L19" i="8"/>
  <c r="N22" i="8"/>
  <c r="L22" i="20"/>
  <c r="L24" i="20"/>
  <c r="L27" i="20"/>
  <c r="N26" i="20"/>
  <c r="L20" i="8"/>
  <c r="N18" i="8"/>
  <c r="L9" i="1"/>
  <c r="N23" i="8"/>
  <c r="N17" i="8"/>
  <c r="N22" i="20"/>
  <c r="L26" i="20"/>
  <c r="L23" i="8"/>
  <c r="N21" i="20"/>
  <c r="L22" i="8"/>
  <c r="L17" i="8"/>
  <c r="L21" i="20"/>
  <c r="N25" i="20"/>
  <c r="L18" i="8"/>
  <c r="F76" i="13"/>
  <c r="F113" i="13"/>
  <c r="F38" i="13"/>
  <c r="F77" i="13"/>
  <c r="O7" i="12"/>
  <c r="B6" i="10"/>
  <c r="F37" i="13"/>
  <c r="F86" i="13"/>
  <c r="F82" i="13"/>
  <c r="F99" i="13"/>
  <c r="F59" i="13"/>
  <c r="F42" i="13"/>
  <c r="F61" i="13"/>
  <c r="F6" i="13"/>
  <c r="I6" i="13"/>
  <c r="F41" i="13"/>
  <c r="F14" i="13"/>
  <c r="F15" i="13"/>
  <c r="F20" i="13"/>
  <c r="F66" i="13"/>
  <c r="F112" i="13"/>
  <c r="A4" i="11"/>
  <c r="P4" i="12"/>
  <c r="Q4" i="12" s="1"/>
  <c r="J4" i="11" s="1"/>
  <c r="F21" i="13"/>
  <c r="F16" i="13"/>
  <c r="F39" i="13"/>
  <c r="F100" i="13"/>
  <c r="F78" i="13"/>
  <c r="F65" i="13"/>
  <c r="F60" i="13"/>
  <c r="F101" i="13"/>
  <c r="F122" i="13"/>
  <c r="F111" i="13"/>
  <c r="F120" i="13"/>
  <c r="F30" i="13"/>
  <c r="F106" i="13"/>
  <c r="E3" i="11"/>
  <c r="D5" i="16" s="1"/>
  <c r="F3" i="11"/>
  <c r="E5" i="16" s="1"/>
  <c r="C3" i="11"/>
  <c r="C5" i="16" s="1"/>
  <c r="G5" i="16" s="1"/>
  <c r="K3" i="11"/>
  <c r="H5" i="16" s="1"/>
  <c r="G3" i="11"/>
  <c r="F5" i="16" s="1"/>
  <c r="F89" i="13"/>
  <c r="F10" i="13"/>
  <c r="F107" i="13"/>
  <c r="F84" i="13"/>
  <c r="F32" i="13"/>
  <c r="F108" i="13"/>
  <c r="F79" i="13"/>
  <c r="F9" i="13"/>
  <c r="F47" i="13"/>
  <c r="F102" i="13"/>
  <c r="F109" i="13"/>
  <c r="F95" i="13"/>
  <c r="F88" i="13"/>
  <c r="F116" i="13"/>
  <c r="F119" i="13"/>
  <c r="F62" i="13"/>
  <c r="F72" i="13"/>
  <c r="F69" i="13"/>
  <c r="F96" i="13"/>
  <c r="F67" i="13"/>
  <c r="F48" i="13"/>
  <c r="F93" i="13"/>
  <c r="F94" i="13"/>
  <c r="F110" i="13"/>
  <c r="C4" i="10"/>
  <c r="D3" i="10" s="1"/>
  <c r="F31" i="13"/>
  <c r="F63" i="13"/>
  <c r="F114" i="13"/>
  <c r="F22" i="13"/>
  <c r="F19" i="13"/>
  <c r="F73" i="13"/>
  <c r="F103" i="13"/>
  <c r="F8" i="13"/>
  <c r="F45" i="13"/>
  <c r="F68" i="13"/>
  <c r="Q5" i="12" l="1"/>
  <c r="J5" i="11" s="1"/>
  <c r="A7" i="23"/>
  <c r="R8" i="12"/>
  <c r="G8" i="12"/>
  <c r="I8" i="11"/>
  <c r="E6" i="23"/>
  <c r="O9" i="12"/>
  <c r="O10" i="12"/>
  <c r="B7" i="10"/>
  <c r="P6" i="12"/>
  <c r="Q6" i="12" s="1"/>
  <c r="J6" i="11" s="1"/>
  <c r="A6" i="11"/>
  <c r="C5" i="10"/>
  <c r="F5" i="11"/>
  <c r="E7" i="16" s="1"/>
  <c r="E7" i="23" s="1"/>
  <c r="G5" i="11"/>
  <c r="F7" i="16" s="1"/>
  <c r="F7" i="23" s="1"/>
  <c r="K5" i="11"/>
  <c r="H7" i="16" s="1"/>
  <c r="H7" i="23" s="1"/>
  <c r="C5" i="11"/>
  <c r="C7" i="16" s="1"/>
  <c r="G7" i="16" s="1"/>
  <c r="G7" i="23" s="1"/>
  <c r="E5" i="11"/>
  <c r="D7" i="16" s="1"/>
  <c r="D7" i="23" s="1"/>
  <c r="I8" i="13"/>
  <c r="E2" i="10"/>
  <c r="G4" i="11"/>
  <c r="F6" i="16" s="1"/>
  <c r="F6" i="23" s="1"/>
  <c r="K4" i="11"/>
  <c r="H6" i="16" s="1"/>
  <c r="H6" i="23" s="1"/>
  <c r="C4" i="11"/>
  <c r="C6" i="16" s="1"/>
  <c r="G6" i="16" s="1"/>
  <c r="G6" i="23" s="1"/>
  <c r="F4" i="11"/>
  <c r="E6" i="16" s="1"/>
  <c r="E4" i="11"/>
  <c r="D6" i="16" s="1"/>
  <c r="D6" i="23" s="1"/>
  <c r="A6" i="16"/>
  <c r="A6" i="23" s="1"/>
  <c r="I7" i="11"/>
  <c r="G7" i="12"/>
  <c r="R7" i="12"/>
  <c r="D5" i="23"/>
  <c r="G5" i="23"/>
  <c r="C5" i="23"/>
  <c r="A5" i="23"/>
  <c r="E5" i="23"/>
  <c r="H5" i="23"/>
  <c r="F5" i="23"/>
  <c r="P7" i="12" l="1"/>
  <c r="Q7" i="12" s="1"/>
  <c r="J7" i="11" s="1"/>
  <c r="A7" i="11"/>
  <c r="I9" i="13"/>
  <c r="C6" i="10"/>
  <c r="D4" i="10"/>
  <c r="F6" i="11"/>
  <c r="E8" i="16" s="1"/>
  <c r="E8" i="23" s="1"/>
  <c r="K6" i="11"/>
  <c r="H8" i="16" s="1"/>
  <c r="H8" i="23" s="1"/>
  <c r="C6" i="11"/>
  <c r="C8" i="16" s="1"/>
  <c r="G8" i="16" s="1"/>
  <c r="G8" i="23" s="1"/>
  <c r="G6" i="11"/>
  <c r="F8" i="16" s="1"/>
  <c r="F8" i="23" s="1"/>
  <c r="E6" i="11"/>
  <c r="D8" i="16" s="1"/>
  <c r="D8" i="23" s="1"/>
  <c r="A8" i="16"/>
  <c r="A8" i="23" s="1"/>
  <c r="C6" i="23"/>
  <c r="I10" i="11"/>
  <c r="R10" i="12"/>
  <c r="G10" i="12"/>
  <c r="A8" i="11"/>
  <c r="A10" i="16" s="1"/>
  <c r="P8" i="12"/>
  <c r="Q8" i="12" s="1"/>
  <c r="J8" i="11" s="1"/>
  <c r="F2" i="10"/>
  <c r="B8" i="10"/>
  <c r="I9" i="11"/>
  <c r="R9" i="12"/>
  <c r="G9" i="12"/>
  <c r="O11" i="12"/>
  <c r="C7" i="23"/>
  <c r="E3" i="10"/>
  <c r="C8" i="23" l="1"/>
  <c r="C7" i="10"/>
  <c r="C8" i="10" s="1"/>
  <c r="P9" i="12"/>
  <c r="Q9" i="12" s="1"/>
  <c r="J9" i="11" s="1"/>
  <c r="A9" i="11"/>
  <c r="B9" i="10"/>
  <c r="O12" i="12"/>
  <c r="O13" i="12" s="1"/>
  <c r="O14" i="12" s="1"/>
  <c r="P10" i="12"/>
  <c r="Q10" i="12" s="1"/>
  <c r="J10" i="11" s="1"/>
  <c r="A10" i="11"/>
  <c r="A12" i="16" s="1"/>
  <c r="I10" i="13"/>
  <c r="K7" i="11"/>
  <c r="H9" i="16" s="1"/>
  <c r="H9" i="23" s="1"/>
  <c r="F7" i="11"/>
  <c r="E9" i="16" s="1"/>
  <c r="E9" i="23" s="1"/>
  <c r="G7" i="11"/>
  <c r="F9" i="16" s="1"/>
  <c r="F9" i="23" s="1"/>
  <c r="E7" i="11"/>
  <c r="D9" i="16" s="1"/>
  <c r="D9" i="23" s="1"/>
  <c r="C7" i="11"/>
  <c r="C9" i="16" s="1"/>
  <c r="G9" i="16" s="1"/>
  <c r="G9" i="23" s="1"/>
  <c r="A9" i="16"/>
  <c r="A9" i="23" s="1"/>
  <c r="I11" i="11"/>
  <c r="G11" i="12"/>
  <c r="R11" i="12"/>
  <c r="K8" i="11"/>
  <c r="H10" i="16" s="1"/>
  <c r="G8" i="11"/>
  <c r="F10" i="16" s="1"/>
  <c r="C8" i="11"/>
  <c r="C10" i="16" s="1"/>
  <c r="G10" i="16" s="1"/>
  <c r="F8" i="11"/>
  <c r="E10" i="16" s="1"/>
  <c r="E8" i="11"/>
  <c r="D10" i="16" s="1"/>
  <c r="D5" i="10"/>
  <c r="E4" i="10" s="1"/>
  <c r="F3" i="10" l="1"/>
  <c r="I14" i="11"/>
  <c r="G14" i="12"/>
  <c r="R14" i="12"/>
  <c r="A11" i="11"/>
  <c r="P11" i="12"/>
  <c r="Q11" i="12" s="1"/>
  <c r="J11" i="11" s="1"/>
  <c r="G9" i="11"/>
  <c r="F11" i="16" s="1"/>
  <c r="E9" i="11"/>
  <c r="D11" i="16" s="1"/>
  <c r="K9" i="11"/>
  <c r="H11" i="16" s="1"/>
  <c r="F9" i="11"/>
  <c r="E11" i="16" s="1"/>
  <c r="C9" i="11"/>
  <c r="C11" i="16" s="1"/>
  <c r="G11" i="16" s="1"/>
  <c r="O15" i="12"/>
  <c r="O16" i="12" s="1"/>
  <c r="A10" i="23"/>
  <c r="E10" i="23"/>
  <c r="G10" i="23"/>
  <c r="C10" i="23"/>
  <c r="H10" i="23"/>
  <c r="D10" i="23"/>
  <c r="F10" i="23"/>
  <c r="I11" i="13"/>
  <c r="E10" i="11"/>
  <c r="D12" i="16" s="1"/>
  <c r="G10" i="11"/>
  <c r="F12" i="16" s="1"/>
  <c r="F10" i="11"/>
  <c r="E12" i="16" s="1"/>
  <c r="K10" i="11"/>
  <c r="H12" i="16" s="1"/>
  <c r="C10" i="11"/>
  <c r="C12" i="16" s="1"/>
  <c r="G12" i="16" s="1"/>
  <c r="B10" i="10"/>
  <c r="C9" i="10" s="1"/>
  <c r="D6" i="10"/>
  <c r="I13" i="11"/>
  <c r="G13" i="12"/>
  <c r="R13" i="12"/>
  <c r="A11" i="16"/>
  <c r="C9" i="23"/>
  <c r="I12" i="11"/>
  <c r="G12" i="12"/>
  <c r="R12" i="12"/>
  <c r="I16" i="11" l="1"/>
  <c r="G16" i="12"/>
  <c r="R16" i="12"/>
  <c r="O17" i="12"/>
  <c r="A12" i="11"/>
  <c r="P12" i="12"/>
  <c r="Q12" i="12" s="1"/>
  <c r="J12" i="11" s="1"/>
  <c r="D7" i="10"/>
  <c r="G2" i="10"/>
  <c r="P13" i="12"/>
  <c r="A13" i="11"/>
  <c r="A15" i="16" s="1"/>
  <c r="K11" i="11"/>
  <c r="H13" i="16" s="1"/>
  <c r="G11" i="11"/>
  <c r="F13" i="16" s="1"/>
  <c r="C11" i="11"/>
  <c r="F11" i="11"/>
  <c r="E13" i="16" s="1"/>
  <c r="E11" i="11"/>
  <c r="A13" i="16"/>
  <c r="A14" i="16"/>
  <c r="E5" i="10"/>
  <c r="B11" i="10"/>
  <c r="C10" i="10" s="1"/>
  <c r="A11" i="23"/>
  <c r="D11" i="23"/>
  <c r="H11" i="23"/>
  <c r="C11" i="23"/>
  <c r="G11" i="23"/>
  <c r="E11" i="23"/>
  <c r="F11" i="23"/>
  <c r="I12" i="13"/>
  <c r="I15" i="11"/>
  <c r="G15" i="12"/>
  <c r="R15" i="12"/>
  <c r="A14" i="11"/>
  <c r="A16" i="16" s="1"/>
  <c r="P14" i="12"/>
  <c r="Q13" i="12" l="1"/>
  <c r="J13" i="11" s="1"/>
  <c r="A12" i="23"/>
  <c r="C12" i="23"/>
  <c r="G12" i="23"/>
  <c r="H12" i="23"/>
  <c r="E12" i="23"/>
  <c r="D12" i="23"/>
  <c r="F12" i="23"/>
  <c r="I13" i="13"/>
  <c r="F4" i="10"/>
  <c r="E12" i="11"/>
  <c r="D14" i="16" s="1"/>
  <c r="K12" i="11"/>
  <c r="G12" i="11"/>
  <c r="C12" i="11"/>
  <c r="F12" i="11"/>
  <c r="P15" i="12"/>
  <c r="Q15" i="12" s="1"/>
  <c r="J15" i="11" s="1"/>
  <c r="A15" i="11"/>
  <c r="Q14" i="12"/>
  <c r="J14" i="11" s="1"/>
  <c r="K13" i="11"/>
  <c r="G13" i="11"/>
  <c r="E13" i="11"/>
  <c r="F13" i="11"/>
  <c r="C13" i="11"/>
  <c r="E6" i="10"/>
  <c r="I17" i="11"/>
  <c r="R17" i="12"/>
  <c r="G17" i="12"/>
  <c r="O18" i="12"/>
  <c r="G14" i="11"/>
  <c r="F14" i="11"/>
  <c r="K14" i="11"/>
  <c r="E14" i="11"/>
  <c r="C14" i="11"/>
  <c r="B12" i="10"/>
  <c r="A16" i="11"/>
  <c r="P16" i="12"/>
  <c r="D8" i="10"/>
  <c r="E7" i="10" s="1"/>
  <c r="B13" i="10" l="1"/>
  <c r="C15" i="11"/>
  <c r="K15" i="11"/>
  <c r="F15" i="11"/>
  <c r="G15" i="11"/>
  <c r="E15" i="11"/>
  <c r="C11" i="10"/>
  <c r="F5" i="10"/>
  <c r="F6" i="10" s="1"/>
  <c r="Q16" i="12"/>
  <c r="J16" i="11" s="1"/>
  <c r="G3" i="10"/>
  <c r="G16" i="11"/>
  <c r="C16" i="11"/>
  <c r="E16" i="11"/>
  <c r="K16" i="11"/>
  <c r="F16" i="11"/>
  <c r="I18" i="11"/>
  <c r="R18" i="12"/>
  <c r="G18" i="12"/>
  <c r="O19" i="12"/>
  <c r="P17" i="12"/>
  <c r="Q17" i="12" s="1"/>
  <c r="J17" i="11" s="1"/>
  <c r="A17" i="11"/>
  <c r="E8" i="10"/>
  <c r="D9" i="10"/>
  <c r="A13" i="23"/>
  <c r="H13" i="23"/>
  <c r="E13" i="23"/>
  <c r="F13" i="23"/>
  <c r="I14" i="13"/>
  <c r="F7" i="10" l="1"/>
  <c r="G4" i="10"/>
  <c r="G5" i="10" s="1"/>
  <c r="D14" i="23"/>
  <c r="A14" i="23"/>
  <c r="I15" i="13"/>
  <c r="E9" i="10"/>
  <c r="D10" i="10"/>
  <c r="R19" i="12"/>
  <c r="G19" i="12"/>
  <c r="I19" i="11"/>
  <c r="O20" i="12"/>
  <c r="B14" i="10"/>
  <c r="C17" i="11"/>
  <c r="E17" i="11"/>
  <c r="K17" i="11"/>
  <c r="G17" i="11"/>
  <c r="F17" i="11"/>
  <c r="P18" i="12"/>
  <c r="Q18" i="12" s="1"/>
  <c r="J18" i="11" s="1"/>
  <c r="A18" i="11"/>
  <c r="H2" i="10"/>
  <c r="H3" i="10" s="1"/>
  <c r="D11" i="10"/>
  <c r="C12" i="10"/>
  <c r="I3" i="10" l="1"/>
  <c r="B15" i="10"/>
  <c r="F18" i="11"/>
  <c r="E18" i="11"/>
  <c r="C18" i="11"/>
  <c r="K18" i="11"/>
  <c r="G18" i="11"/>
  <c r="C13" i="10"/>
  <c r="D12" i="10" s="1"/>
  <c r="P19" i="12"/>
  <c r="Q19" i="12" s="1"/>
  <c r="J19" i="11" s="1"/>
  <c r="A19" i="11"/>
  <c r="A15" i="23"/>
  <c r="I16" i="13"/>
  <c r="H4" i="10"/>
  <c r="H5" i="10" s="1"/>
  <c r="F8" i="10"/>
  <c r="I2" i="10"/>
  <c r="I20" i="11"/>
  <c r="G20" i="12"/>
  <c r="R20" i="12"/>
  <c r="O21" i="12"/>
  <c r="E10" i="10"/>
  <c r="G6" i="10"/>
  <c r="G7" i="10" s="1"/>
  <c r="E11" i="10" l="1"/>
  <c r="A16" i="23"/>
  <c r="I17" i="13"/>
  <c r="G19" i="11"/>
  <c r="K19" i="11"/>
  <c r="F19" i="11"/>
  <c r="E19" i="11"/>
  <c r="C19" i="11"/>
  <c r="G21" i="12"/>
  <c r="I21" i="11"/>
  <c r="R21" i="12"/>
  <c r="O22" i="12"/>
  <c r="C14" i="10"/>
  <c r="D13" i="10" s="1"/>
  <c r="E12" i="10" s="1"/>
  <c r="P20" i="12"/>
  <c r="Q20" i="12" s="1"/>
  <c r="J20" i="11" s="1"/>
  <c r="A20" i="11"/>
  <c r="I4" i="10"/>
  <c r="B16" i="10"/>
  <c r="C15" i="10" s="1"/>
  <c r="J3" i="10"/>
  <c r="J2" i="10"/>
  <c r="F9" i="10"/>
  <c r="F10" i="10" s="1"/>
  <c r="H6" i="10"/>
  <c r="G8" i="10" l="1"/>
  <c r="F11" i="10"/>
  <c r="F12" i="10" s="1"/>
  <c r="I18" i="13"/>
  <c r="G9" i="10"/>
  <c r="P21" i="12"/>
  <c r="Q21" i="12" s="1"/>
  <c r="J21" i="11" s="1"/>
  <c r="A21" i="11"/>
  <c r="H7" i="10"/>
  <c r="K2" i="10"/>
  <c r="D14" i="10"/>
  <c r="E13" i="10" s="1"/>
  <c r="G22" i="12"/>
  <c r="I22" i="11"/>
  <c r="R22" i="12"/>
  <c r="O23" i="12"/>
  <c r="G20" i="11"/>
  <c r="F20" i="11"/>
  <c r="K20" i="11"/>
  <c r="C20" i="11"/>
  <c r="E20" i="11"/>
  <c r="B17" i="10"/>
  <c r="I5" i="10"/>
  <c r="G10" i="10" l="1"/>
  <c r="K3" i="10"/>
  <c r="L2" i="10" s="1"/>
  <c r="A22" i="11"/>
  <c r="P22" i="12"/>
  <c r="Q22" i="12" s="1"/>
  <c r="J22" i="11" s="1"/>
  <c r="K21" i="11"/>
  <c r="E21" i="11"/>
  <c r="F21" i="11"/>
  <c r="G21" i="11"/>
  <c r="C21" i="11"/>
  <c r="I6" i="10"/>
  <c r="G11" i="10"/>
  <c r="I23" i="11"/>
  <c r="G23" i="12"/>
  <c r="R23" i="12"/>
  <c r="O24" i="12"/>
  <c r="B18" i="10"/>
  <c r="I19" i="13"/>
  <c r="H8" i="10"/>
  <c r="C16" i="10"/>
  <c r="C17" i="10" s="1"/>
  <c r="J4" i="10"/>
  <c r="B19" i="10" l="1"/>
  <c r="C18" i="10"/>
  <c r="A23" i="11"/>
  <c r="P23" i="12"/>
  <c r="Q23" i="12" s="1"/>
  <c r="J23" i="11" s="1"/>
  <c r="I20" i="13"/>
  <c r="I24" i="11"/>
  <c r="G24" i="12"/>
  <c r="R24" i="12"/>
  <c r="O25" i="12"/>
  <c r="K22" i="11"/>
  <c r="C22" i="11"/>
  <c r="G22" i="11"/>
  <c r="E22" i="11"/>
  <c r="F22" i="11"/>
  <c r="H9" i="10"/>
  <c r="D15" i="10"/>
  <c r="J6" i="10"/>
  <c r="I7" i="10"/>
  <c r="I8" i="10" s="1"/>
  <c r="J5" i="10"/>
  <c r="R25" i="12" l="1"/>
  <c r="I25" i="11"/>
  <c r="G25" i="12"/>
  <c r="O26" i="12"/>
  <c r="I21" i="13"/>
  <c r="B20" i="10"/>
  <c r="C19" i="10" s="1"/>
  <c r="J7" i="10"/>
  <c r="I9" i="10"/>
  <c r="H10" i="10"/>
  <c r="F23" i="11"/>
  <c r="C23" i="11"/>
  <c r="G23" i="11"/>
  <c r="K23" i="11"/>
  <c r="E23" i="11"/>
  <c r="K4" i="10"/>
  <c r="K5" i="10" s="1"/>
  <c r="K6" i="10" s="1"/>
  <c r="P24" i="12"/>
  <c r="Q24" i="12" s="1"/>
  <c r="J24" i="11" s="1"/>
  <c r="A24" i="11"/>
  <c r="E14" i="10"/>
  <c r="D16" i="10"/>
  <c r="F13" i="10" l="1"/>
  <c r="F14" i="10" s="1"/>
  <c r="I22" i="13"/>
  <c r="I26" i="11"/>
  <c r="R26" i="12"/>
  <c r="G26" i="12"/>
  <c r="O27" i="12"/>
  <c r="L3" i="10"/>
  <c r="L4" i="10" s="1"/>
  <c r="P25" i="12"/>
  <c r="Q25" i="12" s="1"/>
  <c r="J25" i="11" s="1"/>
  <c r="A25" i="11"/>
  <c r="J8" i="10"/>
  <c r="K7" i="10" s="1"/>
  <c r="D17" i="10"/>
  <c r="C24" i="11"/>
  <c r="F24" i="11"/>
  <c r="G24" i="11"/>
  <c r="E24" i="11"/>
  <c r="K24" i="11"/>
  <c r="E15" i="10"/>
  <c r="C20" i="10"/>
  <c r="B21" i="10"/>
  <c r="L5" i="10" l="1"/>
  <c r="C25" i="11"/>
  <c r="G25" i="11"/>
  <c r="F25" i="11"/>
  <c r="E25" i="11"/>
  <c r="K25" i="11"/>
  <c r="I27" i="11"/>
  <c r="G27" i="12"/>
  <c r="R27" i="12"/>
  <c r="O28" i="12"/>
  <c r="B22" i="10"/>
  <c r="C21" i="10" s="1"/>
  <c r="E16" i="10"/>
  <c r="F15" i="10" s="1"/>
  <c r="A26" i="11"/>
  <c r="P26" i="12"/>
  <c r="Q26" i="12" s="1"/>
  <c r="J26" i="11" s="1"/>
  <c r="G12" i="10"/>
  <c r="M2" i="10"/>
  <c r="D18" i="10"/>
  <c r="I23" i="13"/>
  <c r="E17" i="10" l="1"/>
  <c r="P27" i="12"/>
  <c r="Q27" i="12" s="1"/>
  <c r="J27" i="11" s="1"/>
  <c r="A27" i="11"/>
  <c r="L6" i="10"/>
  <c r="H11" i="10"/>
  <c r="I28" i="11"/>
  <c r="R28" i="12"/>
  <c r="G28" i="12"/>
  <c r="O29" i="12"/>
  <c r="I24" i="13"/>
  <c r="D19" i="10"/>
  <c r="M3" i="10"/>
  <c r="N2" i="10" s="1"/>
  <c r="G13" i="10"/>
  <c r="B23" i="10"/>
  <c r="C22" i="10" s="1"/>
  <c r="G26" i="11"/>
  <c r="F26" i="11"/>
  <c r="C26" i="11"/>
  <c r="E26" i="11"/>
  <c r="K26" i="11"/>
  <c r="F16" i="10"/>
  <c r="D20" i="10" l="1"/>
  <c r="E18" i="10"/>
  <c r="G14" i="10"/>
  <c r="R29" i="12"/>
  <c r="G29" i="12"/>
  <c r="I29" i="11"/>
  <c r="O30" i="12"/>
  <c r="I10" i="10"/>
  <c r="I11" i="10" s="1"/>
  <c r="M4" i="10"/>
  <c r="N3" i="10" s="1"/>
  <c r="P28" i="12"/>
  <c r="Q28" i="12" s="1"/>
  <c r="J28" i="11" s="1"/>
  <c r="A28" i="11"/>
  <c r="H12" i="10"/>
  <c r="H13" i="10" s="1"/>
  <c r="C27" i="11"/>
  <c r="F27" i="11"/>
  <c r="E27" i="11"/>
  <c r="G27" i="11"/>
  <c r="K27" i="11"/>
  <c r="C23" i="10"/>
  <c r="B24" i="10"/>
  <c r="I25" i="13"/>
  <c r="O2" i="10" l="1"/>
  <c r="D21" i="10"/>
  <c r="I30" i="11"/>
  <c r="G30" i="12"/>
  <c r="R30" i="12"/>
  <c r="O31" i="12"/>
  <c r="E19" i="10"/>
  <c r="I26" i="13"/>
  <c r="F17" i="10"/>
  <c r="F18" i="10" s="1"/>
  <c r="C24" i="10"/>
  <c r="B25" i="10"/>
  <c r="G28" i="11"/>
  <c r="E28" i="11"/>
  <c r="K28" i="11"/>
  <c r="C28" i="11"/>
  <c r="F28" i="11"/>
  <c r="J9" i="10"/>
  <c r="A29" i="11"/>
  <c r="P29" i="12"/>
  <c r="Q29" i="12" s="1"/>
  <c r="J29" i="11" s="1"/>
  <c r="M5" i="10"/>
  <c r="G15" i="10"/>
  <c r="I12" i="10"/>
  <c r="K8" i="10" l="1"/>
  <c r="G16" i="10"/>
  <c r="G17" i="10" s="1"/>
  <c r="I27" i="13"/>
  <c r="P30" i="12"/>
  <c r="Q30" i="12" s="1"/>
  <c r="J30" i="11" s="1"/>
  <c r="A30" i="11"/>
  <c r="H14" i="10"/>
  <c r="K29" i="11"/>
  <c r="C29" i="11"/>
  <c r="F29" i="11"/>
  <c r="E29" i="11"/>
  <c r="G29" i="11"/>
  <c r="B26" i="10"/>
  <c r="C25" i="10" s="1"/>
  <c r="I31" i="11"/>
  <c r="G31" i="12"/>
  <c r="R31" i="12"/>
  <c r="O32" i="12"/>
  <c r="D22" i="10"/>
  <c r="N4" i="10"/>
  <c r="J10" i="10"/>
  <c r="E20" i="10"/>
  <c r="L7" i="10" l="1"/>
  <c r="F19" i="10"/>
  <c r="F20" i="10" s="1"/>
  <c r="K9" i="10"/>
  <c r="P31" i="12"/>
  <c r="Q31" i="12" s="1"/>
  <c r="J31" i="11" s="1"/>
  <c r="A31" i="11"/>
  <c r="I13" i="10"/>
  <c r="I28" i="13"/>
  <c r="G18" i="10"/>
  <c r="O3" i="10"/>
  <c r="J11" i="10"/>
  <c r="E21" i="10"/>
  <c r="B27" i="10"/>
  <c r="E30" i="11"/>
  <c r="K30" i="11"/>
  <c r="G30" i="11"/>
  <c r="C30" i="11"/>
  <c r="F30" i="11"/>
  <c r="H15" i="10"/>
  <c r="I32" i="11"/>
  <c r="G32" i="12"/>
  <c r="R32" i="12"/>
  <c r="O33" i="12"/>
  <c r="D23" i="10"/>
  <c r="E22" i="10" l="1"/>
  <c r="K10" i="10"/>
  <c r="K11" i="10" s="1"/>
  <c r="I33" i="11"/>
  <c r="R33" i="12"/>
  <c r="G33" i="12"/>
  <c r="O34" i="12"/>
  <c r="D24" i="10"/>
  <c r="E23" i="10" s="1"/>
  <c r="A32" i="11"/>
  <c r="P32" i="12"/>
  <c r="Q32" i="12" s="1"/>
  <c r="J32" i="11" s="1"/>
  <c r="B28" i="10"/>
  <c r="I29" i="13"/>
  <c r="C26" i="10"/>
  <c r="P2" i="10"/>
  <c r="I14" i="10"/>
  <c r="M6" i="10"/>
  <c r="F21" i="10"/>
  <c r="L8" i="10"/>
  <c r="L9" i="10" s="1"/>
  <c r="J12" i="10"/>
  <c r="H16" i="10"/>
  <c r="C31" i="11"/>
  <c r="K31" i="11"/>
  <c r="E31" i="11"/>
  <c r="F31" i="11"/>
  <c r="G31" i="11"/>
  <c r="G19" i="10"/>
  <c r="C27" i="10" l="1"/>
  <c r="C28" i="10" s="1"/>
  <c r="J13" i="10"/>
  <c r="F32" i="11"/>
  <c r="E32" i="11"/>
  <c r="K32" i="11"/>
  <c r="C32" i="11"/>
  <c r="G32" i="11"/>
  <c r="I15" i="10"/>
  <c r="I30" i="13"/>
  <c r="E24" i="10"/>
  <c r="D25" i="10"/>
  <c r="H17" i="10"/>
  <c r="I16" i="10" s="1"/>
  <c r="N5" i="10"/>
  <c r="B29" i="10"/>
  <c r="G20" i="10"/>
  <c r="K12" i="10"/>
  <c r="L11" i="10" s="1"/>
  <c r="M7" i="10"/>
  <c r="M8" i="10" s="1"/>
  <c r="I34" i="11"/>
  <c r="R34" i="12"/>
  <c r="G34" i="12"/>
  <c r="O35" i="12"/>
  <c r="F22" i="10"/>
  <c r="P33" i="12"/>
  <c r="Q33" i="12" s="1"/>
  <c r="J33" i="11" s="1"/>
  <c r="A33" i="11"/>
  <c r="L10" i="10"/>
  <c r="D26" i="10" l="1"/>
  <c r="D27" i="10" s="1"/>
  <c r="D28" i="10" s="1"/>
  <c r="M9" i="10"/>
  <c r="A34" i="11"/>
  <c r="P34" i="12"/>
  <c r="Q34" i="12" s="1"/>
  <c r="J34" i="11" s="1"/>
  <c r="B30" i="10"/>
  <c r="C29" i="10" s="1"/>
  <c r="I31" i="13"/>
  <c r="O4" i="10"/>
  <c r="J14" i="10"/>
  <c r="K13" i="10" s="1"/>
  <c r="R35" i="12"/>
  <c r="I35" i="11"/>
  <c r="G35" i="12"/>
  <c r="O36" i="12"/>
  <c r="F23" i="10"/>
  <c r="N6" i="10"/>
  <c r="E25" i="10"/>
  <c r="F24" i="10" s="1"/>
  <c r="G21" i="10"/>
  <c r="F33" i="11"/>
  <c r="C33" i="11"/>
  <c r="G33" i="11"/>
  <c r="K33" i="11"/>
  <c r="E33" i="11"/>
  <c r="N7" i="10"/>
  <c r="H18" i="10"/>
  <c r="I17" i="10" s="1"/>
  <c r="L12" i="10" l="1"/>
  <c r="P35" i="12"/>
  <c r="Q35" i="12" s="1"/>
  <c r="J35" i="11" s="1"/>
  <c r="A35" i="11"/>
  <c r="I32" i="13"/>
  <c r="N8" i="10"/>
  <c r="N9" i="10" s="1"/>
  <c r="R36" i="12"/>
  <c r="G36" i="12"/>
  <c r="I36" i="11"/>
  <c r="O37" i="12"/>
  <c r="M10" i="10"/>
  <c r="P3" i="10"/>
  <c r="F34" i="11"/>
  <c r="G34" i="11"/>
  <c r="C34" i="11"/>
  <c r="E34" i="11"/>
  <c r="K34" i="11"/>
  <c r="O5" i="10"/>
  <c r="B31" i="10"/>
  <c r="C30" i="10"/>
  <c r="D29" i="10" s="1"/>
  <c r="H19" i="10"/>
  <c r="I18" i="10" s="1"/>
  <c r="E26" i="10"/>
  <c r="J15" i="10"/>
  <c r="K14" i="10" s="1"/>
  <c r="G22" i="10"/>
  <c r="G23" i="10" s="1"/>
  <c r="L13" i="10" l="1"/>
  <c r="Q2" i="10"/>
  <c r="I33" i="13"/>
  <c r="A36" i="11"/>
  <c r="P36" i="12"/>
  <c r="Q36" i="12" s="1"/>
  <c r="J36" i="11" s="1"/>
  <c r="O6" i="10"/>
  <c r="J16" i="10"/>
  <c r="K15" i="10" s="1"/>
  <c r="L14" i="10" s="1"/>
  <c r="R37" i="12"/>
  <c r="G37" i="12"/>
  <c r="I37" i="11"/>
  <c r="O38" i="12"/>
  <c r="F25" i="10"/>
  <c r="F26" i="10" s="1"/>
  <c r="K35" i="11"/>
  <c r="G35" i="11"/>
  <c r="E35" i="11"/>
  <c r="F35" i="11"/>
  <c r="C35" i="11"/>
  <c r="B32" i="10"/>
  <c r="E27" i="10"/>
  <c r="P4" i="10"/>
  <c r="I19" i="10"/>
  <c r="H20" i="10"/>
  <c r="M11" i="10"/>
  <c r="N10" i="10" s="1"/>
  <c r="H21" i="10" l="1"/>
  <c r="I20" i="10" s="1"/>
  <c r="E28" i="10"/>
  <c r="I38" i="11"/>
  <c r="R38" i="12"/>
  <c r="G38" i="12"/>
  <c r="O39" i="12"/>
  <c r="J17" i="10"/>
  <c r="K16" i="10" s="1"/>
  <c r="I34" i="13"/>
  <c r="G24" i="10"/>
  <c r="B33" i="10"/>
  <c r="Q3" i="10"/>
  <c r="C31" i="10"/>
  <c r="M12" i="10"/>
  <c r="N11" i="10" s="1"/>
  <c r="P37" i="12"/>
  <c r="Q37" i="12" s="1"/>
  <c r="J37" i="11" s="1"/>
  <c r="A37" i="11"/>
  <c r="O7" i="10"/>
  <c r="P6" i="10" s="1"/>
  <c r="K36" i="11"/>
  <c r="E36" i="11"/>
  <c r="G36" i="11"/>
  <c r="C36" i="11"/>
  <c r="F36" i="11"/>
  <c r="P5" i="10"/>
  <c r="Q4" i="10" l="1"/>
  <c r="L15" i="10"/>
  <c r="D30" i="10"/>
  <c r="I35" i="13"/>
  <c r="Q5" i="10"/>
  <c r="G25" i="10"/>
  <c r="O8" i="10"/>
  <c r="M13" i="10"/>
  <c r="R2" i="10"/>
  <c r="A38" i="11"/>
  <c r="P38" i="12"/>
  <c r="Q38" i="12" s="1"/>
  <c r="J38" i="11" s="1"/>
  <c r="F27" i="10"/>
  <c r="B34" i="10"/>
  <c r="J18" i="10"/>
  <c r="H22" i="10"/>
  <c r="I21" i="10" s="1"/>
  <c r="C37" i="11"/>
  <c r="G37" i="11"/>
  <c r="F37" i="11"/>
  <c r="K37" i="11"/>
  <c r="E37" i="11"/>
  <c r="C32" i="10"/>
  <c r="C33" i="10" s="1"/>
  <c r="R3" i="10"/>
  <c r="I39" i="11"/>
  <c r="G39" i="12"/>
  <c r="R39" i="12"/>
  <c r="O40" i="12"/>
  <c r="O9" i="10" l="1"/>
  <c r="I36" i="13"/>
  <c r="G40" i="12"/>
  <c r="I40" i="11"/>
  <c r="R40" i="12"/>
  <c r="O41" i="12"/>
  <c r="S2" i="10"/>
  <c r="D31" i="10"/>
  <c r="D32" i="10" s="1"/>
  <c r="J19" i="10"/>
  <c r="M14" i="10"/>
  <c r="G26" i="10"/>
  <c r="P39" i="12"/>
  <c r="Q39" i="12" s="1"/>
  <c r="J39" i="11" s="1"/>
  <c r="A39" i="11"/>
  <c r="K17" i="10"/>
  <c r="N12" i="10"/>
  <c r="N13" i="10" s="1"/>
  <c r="E29" i="10"/>
  <c r="E30" i="10" s="1"/>
  <c r="H23" i="10"/>
  <c r="C38" i="11"/>
  <c r="G38" i="11"/>
  <c r="K38" i="11"/>
  <c r="E38" i="11"/>
  <c r="F38" i="11"/>
  <c r="B35" i="10"/>
  <c r="C34" i="10" s="1"/>
  <c r="P7" i="10"/>
  <c r="R4" i="10"/>
  <c r="R5" i="10" l="1"/>
  <c r="H24" i="10"/>
  <c r="J20" i="10"/>
  <c r="D33" i="10"/>
  <c r="D34" i="10" s="1"/>
  <c r="K18" i="10"/>
  <c r="K19" i="10" s="1"/>
  <c r="Q6" i="10"/>
  <c r="Q7" i="10" s="1"/>
  <c r="I37" i="13"/>
  <c r="O10" i="10"/>
  <c r="P9" i="10" s="1"/>
  <c r="B36" i="10"/>
  <c r="C35" i="10"/>
  <c r="F28" i="10"/>
  <c r="E31" i="10"/>
  <c r="P8" i="10"/>
  <c r="P40" i="12"/>
  <c r="Q40" i="12" s="1"/>
  <c r="J40" i="11" s="1"/>
  <c r="A40" i="11"/>
  <c r="S3" i="10"/>
  <c r="I22" i="10"/>
  <c r="G41" i="12"/>
  <c r="R41" i="12"/>
  <c r="I41" i="11"/>
  <c r="O42" i="12"/>
  <c r="L16" i="10"/>
  <c r="C39" i="11"/>
  <c r="F39" i="11"/>
  <c r="K39" i="11"/>
  <c r="E39" i="11"/>
  <c r="G39" i="11"/>
  <c r="E32" i="10"/>
  <c r="G27" i="10" l="1"/>
  <c r="G28" i="10" s="1"/>
  <c r="F29" i="10"/>
  <c r="Q8" i="10"/>
  <c r="T2" i="10"/>
  <c r="T3" i="10" s="1"/>
  <c r="M15" i="10"/>
  <c r="A41" i="11"/>
  <c r="P41" i="12"/>
  <c r="Q41" i="12" s="1"/>
  <c r="J41" i="11" s="1"/>
  <c r="B37" i="10"/>
  <c r="C36" i="10" s="1"/>
  <c r="R6" i="10"/>
  <c r="L17" i="10"/>
  <c r="J21" i="10"/>
  <c r="J22" i="10" s="1"/>
  <c r="I23" i="10"/>
  <c r="I42" i="11"/>
  <c r="G42" i="12"/>
  <c r="R42" i="12"/>
  <c r="O43" i="12"/>
  <c r="O11" i="10"/>
  <c r="P10" i="10" s="1"/>
  <c r="S4" i="10"/>
  <c r="E33" i="10"/>
  <c r="E40" i="11"/>
  <c r="K40" i="11"/>
  <c r="F40" i="11"/>
  <c r="C40" i="11"/>
  <c r="G40" i="11"/>
  <c r="I38" i="13"/>
  <c r="H25" i="10"/>
  <c r="I39" i="13" l="1"/>
  <c r="F41" i="11"/>
  <c r="K41" i="11"/>
  <c r="G41" i="11"/>
  <c r="E41" i="11"/>
  <c r="C41" i="11"/>
  <c r="H26" i="10"/>
  <c r="A42" i="11"/>
  <c r="P42" i="12"/>
  <c r="Q42" i="12" s="1"/>
  <c r="J42" i="11" s="1"/>
  <c r="B38" i="10"/>
  <c r="C37" i="10" s="1"/>
  <c r="H27" i="10"/>
  <c r="L18" i="10"/>
  <c r="I43" i="11"/>
  <c r="G43" i="12"/>
  <c r="R43" i="12"/>
  <c r="O44" i="12"/>
  <c r="U2" i="10"/>
  <c r="F30" i="10"/>
  <c r="G29" i="10" s="1"/>
  <c r="R7" i="10"/>
  <c r="R8" i="10" s="1"/>
  <c r="D35" i="10"/>
  <c r="E34" i="10" s="1"/>
  <c r="P11" i="10"/>
  <c r="O12" i="10"/>
  <c r="K20" i="10"/>
  <c r="K21" i="10" s="1"/>
  <c r="N14" i="10"/>
  <c r="I24" i="10"/>
  <c r="I25" i="10" s="1"/>
  <c r="M16" i="10"/>
  <c r="S5" i="10"/>
  <c r="Q9" i="10"/>
  <c r="J23" i="10" l="1"/>
  <c r="I40" i="13"/>
  <c r="A43" i="11"/>
  <c r="P43" i="12"/>
  <c r="Q43" i="12" s="1"/>
  <c r="J43" i="11" s="1"/>
  <c r="M17" i="10"/>
  <c r="M18" i="10" s="1"/>
  <c r="H28" i="10"/>
  <c r="J24" i="10"/>
  <c r="O13" i="10"/>
  <c r="O14" i="10" s="1"/>
  <c r="I44" i="11"/>
  <c r="R44" i="12"/>
  <c r="G44" i="12"/>
  <c r="O45" i="12"/>
  <c r="L19" i="10"/>
  <c r="L20" i="10" s="1"/>
  <c r="L21" i="10" s="1"/>
  <c r="B39" i="10"/>
  <c r="I26" i="10"/>
  <c r="D36" i="10"/>
  <c r="K22" i="10"/>
  <c r="K23" i="10" s="1"/>
  <c r="N15" i="10"/>
  <c r="N16" i="10" s="1"/>
  <c r="S6" i="10"/>
  <c r="S7" i="10" s="1"/>
  <c r="T4" i="10"/>
  <c r="U3" i="10" s="1"/>
  <c r="F31" i="10"/>
  <c r="G42" i="11"/>
  <c r="C42" i="11"/>
  <c r="F42" i="11"/>
  <c r="K42" i="11"/>
  <c r="E42" i="11"/>
  <c r="Q10" i="10"/>
  <c r="J25" i="10" l="1"/>
  <c r="V2" i="10"/>
  <c r="F32" i="10"/>
  <c r="B40" i="10"/>
  <c r="C39" i="10"/>
  <c r="A44" i="11"/>
  <c r="P44" i="12"/>
  <c r="Q44" i="12" s="1"/>
  <c r="J44" i="11" s="1"/>
  <c r="O16" i="10"/>
  <c r="G30" i="10"/>
  <c r="O15" i="10"/>
  <c r="M19" i="10"/>
  <c r="M20" i="10" s="1"/>
  <c r="P12" i="10"/>
  <c r="P13" i="10" s="1"/>
  <c r="N17" i="10"/>
  <c r="I41" i="13"/>
  <c r="L22" i="10"/>
  <c r="N18" i="10"/>
  <c r="K24" i="10"/>
  <c r="I27" i="10"/>
  <c r="T5" i="10"/>
  <c r="C38" i="10"/>
  <c r="D37" i="10" s="1"/>
  <c r="G45" i="12"/>
  <c r="I45" i="11"/>
  <c r="R45" i="12"/>
  <c r="O46" i="12"/>
  <c r="E35" i="10"/>
  <c r="R9" i="10"/>
  <c r="G43" i="11"/>
  <c r="F43" i="11"/>
  <c r="E43" i="11"/>
  <c r="C43" i="11"/>
  <c r="K43" i="11"/>
  <c r="H29" i="10"/>
  <c r="S8" i="10"/>
  <c r="G31" i="10" l="1"/>
  <c r="H30" i="10" s="1"/>
  <c r="I29" i="10" s="1"/>
  <c r="Q11" i="10"/>
  <c r="R10" i="10" s="1"/>
  <c r="M21" i="10"/>
  <c r="I46" i="11"/>
  <c r="R46" i="12"/>
  <c r="G46" i="12"/>
  <c r="O47" i="12"/>
  <c r="I42" i="13"/>
  <c r="O17" i="10"/>
  <c r="E36" i="10"/>
  <c r="B41" i="10"/>
  <c r="C40" i="10" s="1"/>
  <c r="I28" i="10"/>
  <c r="T6" i="10"/>
  <c r="U4" i="10"/>
  <c r="Q12" i="10"/>
  <c r="E44" i="11"/>
  <c r="C44" i="11"/>
  <c r="G44" i="11"/>
  <c r="F44" i="11"/>
  <c r="K44" i="11"/>
  <c r="L23" i="10"/>
  <c r="A45" i="11"/>
  <c r="P45" i="12"/>
  <c r="Q45" i="12" s="1"/>
  <c r="J45" i="11" s="1"/>
  <c r="N19" i="10"/>
  <c r="F33" i="10"/>
  <c r="D38" i="10"/>
  <c r="J26" i="10"/>
  <c r="J27" i="10" s="1"/>
  <c r="P14" i="10"/>
  <c r="S9" i="10" l="1"/>
  <c r="S10" i="10" s="1"/>
  <c r="R11" i="10"/>
  <c r="I43" i="13"/>
  <c r="P15" i="10"/>
  <c r="O18" i="10"/>
  <c r="I47" i="11"/>
  <c r="R47" i="12"/>
  <c r="G47" i="12"/>
  <c r="O48" i="12"/>
  <c r="F34" i="10"/>
  <c r="T7" i="10"/>
  <c r="V3" i="10"/>
  <c r="V4" i="10" s="1"/>
  <c r="K25" i="10"/>
  <c r="G32" i="10"/>
  <c r="K45" i="11"/>
  <c r="G45" i="11"/>
  <c r="E45" i="11"/>
  <c r="C45" i="11"/>
  <c r="F45" i="11"/>
  <c r="E37" i="10"/>
  <c r="B42" i="10"/>
  <c r="J28" i="10"/>
  <c r="U5" i="10"/>
  <c r="Q13" i="10"/>
  <c r="M22" i="10"/>
  <c r="P46" i="12"/>
  <c r="Q46" i="12" s="1"/>
  <c r="J46" i="11" s="1"/>
  <c r="A46" i="11"/>
  <c r="D39" i="10"/>
  <c r="N20" i="10"/>
  <c r="N21" i="10" s="1"/>
  <c r="E38" i="10" l="1"/>
  <c r="B43" i="10"/>
  <c r="W2" i="10"/>
  <c r="K46" i="11"/>
  <c r="E46" i="11"/>
  <c r="F46" i="11"/>
  <c r="G46" i="11"/>
  <c r="C46" i="11"/>
  <c r="T8" i="10"/>
  <c r="I44" i="13"/>
  <c r="R12" i="10"/>
  <c r="R13" i="10" s="1"/>
  <c r="K26" i="10"/>
  <c r="U6" i="10"/>
  <c r="I48" i="11"/>
  <c r="G48" i="12"/>
  <c r="R48" i="12"/>
  <c r="O49" i="12"/>
  <c r="O19" i="10"/>
  <c r="O20" i="10" s="1"/>
  <c r="F35" i="10"/>
  <c r="A47" i="11"/>
  <c r="P47" i="12"/>
  <c r="Q47" i="12" s="1"/>
  <c r="J47" i="11" s="1"/>
  <c r="P16" i="10"/>
  <c r="Q14" i="10"/>
  <c r="C41" i="10"/>
  <c r="C42" i="10" s="1"/>
  <c r="H31" i="10"/>
  <c r="H32" i="10" s="1"/>
  <c r="G33" i="10"/>
  <c r="L24" i="10"/>
  <c r="D40" i="10"/>
  <c r="I49" i="11" l="1"/>
  <c r="G49" i="12"/>
  <c r="R49" i="12"/>
  <c r="O50" i="12"/>
  <c r="I45" i="13"/>
  <c r="T9" i="10"/>
  <c r="C47" i="11"/>
  <c r="F47" i="11"/>
  <c r="K47" i="11"/>
  <c r="G47" i="11"/>
  <c r="E47" i="11"/>
  <c r="K27" i="10"/>
  <c r="U7" i="10"/>
  <c r="B44" i="10"/>
  <c r="I30" i="10"/>
  <c r="I31" i="10" s="1"/>
  <c r="E39" i="10"/>
  <c r="D41" i="10"/>
  <c r="P17" i="10"/>
  <c r="F36" i="10"/>
  <c r="P48" i="12"/>
  <c r="Q48" i="12" s="1"/>
  <c r="J48" i="11" s="1"/>
  <c r="A48" i="11"/>
  <c r="S11" i="10"/>
  <c r="L25" i="10"/>
  <c r="L26" i="10" s="1"/>
  <c r="X2" i="10"/>
  <c r="Q15" i="10"/>
  <c r="Q16" i="10" s="1"/>
  <c r="G34" i="10"/>
  <c r="G35" i="10" s="1"/>
  <c r="V5" i="10"/>
  <c r="M23" i="10"/>
  <c r="M24" i="10" s="1"/>
  <c r="W3" i="10"/>
  <c r="U8" i="10" l="1"/>
  <c r="U9" i="10" s="1"/>
  <c r="F48" i="11"/>
  <c r="G48" i="11"/>
  <c r="K48" i="11"/>
  <c r="C48" i="11"/>
  <c r="E48" i="11"/>
  <c r="A49" i="11"/>
  <c r="P49" i="12"/>
  <c r="Q49" i="12" s="1"/>
  <c r="J49" i="11" s="1"/>
  <c r="W4" i="10"/>
  <c r="I46" i="13"/>
  <c r="N22" i="10"/>
  <c r="H33" i="10"/>
  <c r="I32" i="10" s="1"/>
  <c r="S12" i="10"/>
  <c r="F37" i="10"/>
  <c r="I50" i="11"/>
  <c r="R50" i="12"/>
  <c r="G50" i="12"/>
  <c r="O51" i="12"/>
  <c r="E40" i="10"/>
  <c r="B45" i="10"/>
  <c r="T10" i="10"/>
  <c r="T11" i="10" s="1"/>
  <c r="M25" i="10"/>
  <c r="P18" i="10"/>
  <c r="C43" i="10"/>
  <c r="J29" i="10"/>
  <c r="R14" i="10"/>
  <c r="R15" i="10" s="1"/>
  <c r="V6" i="10"/>
  <c r="V7" i="10" l="1"/>
  <c r="V8" i="10"/>
  <c r="V9" i="10" s="1"/>
  <c r="E49" i="11"/>
  <c r="K49" i="11"/>
  <c r="G49" i="11"/>
  <c r="F49" i="11"/>
  <c r="C49" i="11"/>
  <c r="J30" i="10"/>
  <c r="B46" i="10"/>
  <c r="F38" i="10"/>
  <c r="O21" i="10"/>
  <c r="O22" i="10" s="1"/>
  <c r="I51" i="11"/>
  <c r="R51" i="12"/>
  <c r="G51" i="12"/>
  <c r="O52" i="12"/>
  <c r="K28" i="10"/>
  <c r="G36" i="10"/>
  <c r="G37" i="10" s="1"/>
  <c r="N23" i="10"/>
  <c r="H34" i="10"/>
  <c r="I33" i="10" s="1"/>
  <c r="D42" i="10"/>
  <c r="U10" i="10"/>
  <c r="A50" i="11"/>
  <c r="P50" i="12"/>
  <c r="Q50" i="12" s="1"/>
  <c r="J50" i="11" s="1"/>
  <c r="S13" i="10"/>
  <c r="I47" i="13"/>
  <c r="P19" i="10"/>
  <c r="Q17" i="10"/>
  <c r="C44" i="10"/>
  <c r="X3" i="10"/>
  <c r="X4" i="10" s="1"/>
  <c r="W5" i="10"/>
  <c r="D43" i="10" l="1"/>
  <c r="U11" i="10"/>
  <c r="V10" i="10" s="1"/>
  <c r="I48" i="13"/>
  <c r="I52" i="11"/>
  <c r="G52" i="12"/>
  <c r="R52" i="12"/>
  <c r="O53" i="12"/>
  <c r="R16" i="10"/>
  <c r="T12" i="10"/>
  <c r="P51" i="12"/>
  <c r="Q51" i="12" s="1"/>
  <c r="J51" i="11" s="1"/>
  <c r="A51" i="11"/>
  <c r="J31" i="10"/>
  <c r="Q18" i="10"/>
  <c r="Q19" i="10" s="1"/>
  <c r="W6" i="10"/>
  <c r="G50" i="11"/>
  <c r="C50" i="11"/>
  <c r="K50" i="11"/>
  <c r="E50" i="11"/>
  <c r="F50" i="11"/>
  <c r="S14" i="10"/>
  <c r="L27" i="10"/>
  <c r="C45" i="10"/>
  <c r="K29" i="10"/>
  <c r="K30" i="10" s="1"/>
  <c r="H35" i="10"/>
  <c r="H36" i="10" s="1"/>
  <c r="C46" i="10"/>
  <c r="B47" i="10"/>
  <c r="Y2" i="10"/>
  <c r="Y3" i="10" s="1"/>
  <c r="P20" i="10"/>
  <c r="E41" i="10"/>
  <c r="E42" i="10" s="1"/>
  <c r="O23" i="10"/>
  <c r="N24" i="10"/>
  <c r="F39" i="10"/>
  <c r="G38" i="10" s="1"/>
  <c r="I34" i="10" l="1"/>
  <c r="S15" i="10"/>
  <c r="D44" i="10"/>
  <c r="A52" i="11"/>
  <c r="P52" i="12"/>
  <c r="Q52" i="12" s="1"/>
  <c r="J52" i="11" s="1"/>
  <c r="H37" i="10"/>
  <c r="B48" i="10"/>
  <c r="C47" i="10"/>
  <c r="P21" i="10"/>
  <c r="Q20" i="10" s="1"/>
  <c r="J32" i="10"/>
  <c r="M26" i="10"/>
  <c r="M27" i="10" s="1"/>
  <c r="W7" i="10"/>
  <c r="I53" i="11"/>
  <c r="G53" i="12"/>
  <c r="R53" i="12"/>
  <c r="O54" i="12"/>
  <c r="T13" i="10"/>
  <c r="F40" i="10"/>
  <c r="Z2" i="10"/>
  <c r="J13" i="1" s="1"/>
  <c r="I35" i="10"/>
  <c r="L28" i="10"/>
  <c r="L29" i="10" s="1"/>
  <c r="F51" i="11"/>
  <c r="K51" i="11"/>
  <c r="E51" i="11"/>
  <c r="C51" i="11"/>
  <c r="G51" i="11"/>
  <c r="R17" i="10"/>
  <c r="I49" i="13"/>
  <c r="X5" i="10"/>
  <c r="S16" i="10" l="1"/>
  <c r="T14" i="10"/>
  <c r="U13" i="10" s="1"/>
  <c r="U12" i="10"/>
  <c r="I50" i="13"/>
  <c r="G40" i="10"/>
  <c r="G39" i="10"/>
  <c r="W8" i="10"/>
  <c r="J33" i="10"/>
  <c r="I36" i="10"/>
  <c r="I37" i="10" s="1"/>
  <c r="E43" i="10"/>
  <c r="R18" i="10"/>
  <c r="S17" i="10" s="1"/>
  <c r="K13" i="1"/>
  <c r="A6" i="17"/>
  <c r="B6" i="17" s="1"/>
  <c r="X6" i="10"/>
  <c r="K31" i="10"/>
  <c r="K32" i="10" s="1"/>
  <c r="M28" i="10"/>
  <c r="F41" i="10"/>
  <c r="G54" i="12"/>
  <c r="R54" i="12"/>
  <c r="I54" i="11"/>
  <c r="O55" i="12"/>
  <c r="Y4" i="10"/>
  <c r="Q21" i="10"/>
  <c r="P22" i="10"/>
  <c r="N25" i="10"/>
  <c r="K52" i="11"/>
  <c r="E52" i="11"/>
  <c r="F52" i="11"/>
  <c r="G52" i="11"/>
  <c r="C52" i="11"/>
  <c r="D45" i="10"/>
  <c r="H38" i="10"/>
  <c r="V11" i="10"/>
  <c r="P53" i="12"/>
  <c r="Q53" i="12" s="1"/>
  <c r="J53" i="11" s="1"/>
  <c r="A53" i="11"/>
  <c r="B49" i="10"/>
  <c r="C48" i="10"/>
  <c r="T15" i="10"/>
  <c r="L30" i="10" l="1"/>
  <c r="C53" i="11"/>
  <c r="E53" i="11"/>
  <c r="G53" i="11"/>
  <c r="K53" i="11"/>
  <c r="F53" i="11"/>
  <c r="D46" i="10"/>
  <c r="B50" i="10"/>
  <c r="V12" i="10"/>
  <c r="Z3" i="10"/>
  <c r="J14" i="1" s="1"/>
  <c r="Y5" i="10"/>
  <c r="W9" i="10"/>
  <c r="E44" i="10"/>
  <c r="E45" i="10" s="1"/>
  <c r="M29" i="10"/>
  <c r="O24" i="10"/>
  <c r="N26" i="10"/>
  <c r="A54" i="11"/>
  <c r="P54" i="12"/>
  <c r="Q54" i="12" s="1"/>
  <c r="J54" i="11" s="1"/>
  <c r="L13" i="1"/>
  <c r="X7" i="10"/>
  <c r="P23" i="10"/>
  <c r="I55" i="11"/>
  <c r="G55" i="12"/>
  <c r="R55" i="12"/>
  <c r="O56" i="12"/>
  <c r="G41" i="10"/>
  <c r="F42" i="10"/>
  <c r="L31" i="10"/>
  <c r="R19" i="10"/>
  <c r="J34" i="10"/>
  <c r="H39" i="10"/>
  <c r="I51" i="13"/>
  <c r="T16" i="10"/>
  <c r="U14" i="10"/>
  <c r="Y6" i="10" l="1"/>
  <c r="R20" i="10"/>
  <c r="U15" i="10"/>
  <c r="I52" i="13"/>
  <c r="S18" i="10"/>
  <c r="S19" i="10" s="1"/>
  <c r="B51" i="10"/>
  <c r="D47" i="10"/>
  <c r="J35" i="10"/>
  <c r="O25" i="10"/>
  <c r="W10" i="10"/>
  <c r="C49" i="10"/>
  <c r="K33" i="10"/>
  <c r="P55" i="12"/>
  <c r="Q55" i="12" s="1"/>
  <c r="J55" i="11" s="1"/>
  <c r="A55" i="11"/>
  <c r="I38" i="10"/>
  <c r="C54" i="11"/>
  <c r="K54" i="11"/>
  <c r="F54" i="11"/>
  <c r="G54" i="11"/>
  <c r="E54" i="11"/>
  <c r="M30" i="10"/>
  <c r="X8" i="10"/>
  <c r="X9" i="10" s="1"/>
  <c r="Z4" i="10"/>
  <c r="J15" i="1" s="1"/>
  <c r="H40" i="10"/>
  <c r="N27" i="10"/>
  <c r="I56" i="11"/>
  <c r="G56" i="12"/>
  <c r="R56" i="12"/>
  <c r="O57" i="12"/>
  <c r="F44" i="10"/>
  <c r="F43" i="10"/>
  <c r="G42" i="10" s="1"/>
  <c r="Q22" i="10"/>
  <c r="K14" i="1"/>
  <c r="A7" i="17"/>
  <c r="B7" i="17" s="1"/>
  <c r="V13" i="10"/>
  <c r="V14" i="10" s="1"/>
  <c r="C50" i="10" l="1"/>
  <c r="Z5" i="10"/>
  <c r="J16" i="1" s="1"/>
  <c r="T17" i="10"/>
  <c r="U16" i="10" s="1"/>
  <c r="H41" i="10"/>
  <c r="I40" i="10" s="1"/>
  <c r="C55" i="11"/>
  <c r="F55" i="11"/>
  <c r="K55" i="11"/>
  <c r="G55" i="11"/>
  <c r="E55" i="11"/>
  <c r="P24" i="10"/>
  <c r="G57" i="12"/>
  <c r="I57" i="11"/>
  <c r="R57" i="12"/>
  <c r="O58" i="12"/>
  <c r="Y7" i="10"/>
  <c r="V15" i="10"/>
  <c r="J36" i="10"/>
  <c r="B52" i="10"/>
  <c r="L14" i="1"/>
  <c r="A9" i="17"/>
  <c r="B9" i="17" s="1"/>
  <c r="K16" i="1"/>
  <c r="L16" i="1" s="1"/>
  <c r="A56" i="11"/>
  <c r="P56" i="12"/>
  <c r="Q56" i="12" s="1"/>
  <c r="J56" i="11" s="1"/>
  <c r="O26" i="10"/>
  <c r="A8" i="17"/>
  <c r="B8" i="17" s="1"/>
  <c r="K15" i="1"/>
  <c r="L15" i="1" s="1"/>
  <c r="L32" i="10"/>
  <c r="K34" i="10"/>
  <c r="K35" i="10" s="1"/>
  <c r="I39" i="10"/>
  <c r="Y8" i="10"/>
  <c r="D48" i="10"/>
  <c r="I53" i="13"/>
  <c r="E46" i="10"/>
  <c r="F45" i="10" s="1"/>
  <c r="Q23" i="10"/>
  <c r="G43" i="10"/>
  <c r="N28" i="10"/>
  <c r="X10" i="10"/>
  <c r="W11" i="10"/>
  <c r="T18" i="10"/>
  <c r="U17" i="10" s="1"/>
  <c r="R21" i="10"/>
  <c r="H42" i="10" l="1"/>
  <c r="I41" i="10" s="1"/>
  <c r="G56" i="11"/>
  <c r="C56" i="11"/>
  <c r="K56" i="11"/>
  <c r="F56" i="11"/>
  <c r="E56" i="11"/>
  <c r="S20" i="10"/>
  <c r="N29" i="10"/>
  <c r="B53" i="10"/>
  <c r="G44" i="10"/>
  <c r="I54" i="13"/>
  <c r="R22" i="10"/>
  <c r="C51" i="10"/>
  <c r="X11" i="10"/>
  <c r="W12" i="10"/>
  <c r="D49" i="10"/>
  <c r="E47" i="10"/>
  <c r="J37" i="10"/>
  <c r="Z6" i="10"/>
  <c r="J17" i="1" s="1"/>
  <c r="P25" i="10"/>
  <c r="V16" i="10"/>
  <c r="A57" i="11"/>
  <c r="P57" i="12"/>
  <c r="Q57" i="12" s="1"/>
  <c r="J57" i="11" s="1"/>
  <c r="M31" i="10"/>
  <c r="I58" i="11"/>
  <c r="R58" i="12"/>
  <c r="G58" i="12"/>
  <c r="O59" i="12"/>
  <c r="O27" i="10"/>
  <c r="P26" i="10" s="1"/>
  <c r="L33" i="10"/>
  <c r="Y9" i="10"/>
  <c r="H43" i="10" l="1"/>
  <c r="I42" i="10" s="1"/>
  <c r="C52" i="10"/>
  <c r="G57" i="11"/>
  <c r="F57" i="11"/>
  <c r="K57" i="11"/>
  <c r="E57" i="11"/>
  <c r="C57" i="11"/>
  <c r="J38" i="10"/>
  <c r="B54" i="10"/>
  <c r="C53" i="10" s="1"/>
  <c r="L34" i="10"/>
  <c r="K36" i="10"/>
  <c r="D50" i="10"/>
  <c r="Q24" i="10"/>
  <c r="G59" i="12"/>
  <c r="I59" i="11"/>
  <c r="R59" i="12"/>
  <c r="O60" i="12"/>
  <c r="K17" i="1"/>
  <c r="A10" i="17"/>
  <c r="B10" i="17" s="1"/>
  <c r="E48" i="10"/>
  <c r="N30" i="10"/>
  <c r="T19" i="10"/>
  <c r="P58" i="12"/>
  <c r="Q58" i="12" s="1"/>
  <c r="J58" i="11" s="1"/>
  <c r="A58" i="11"/>
  <c r="M32" i="10"/>
  <c r="Y10" i="10"/>
  <c r="Z7" i="10"/>
  <c r="W13" i="10"/>
  <c r="X12" i="10" s="1"/>
  <c r="I55" i="13"/>
  <c r="F46" i="10"/>
  <c r="F47" i="10" s="1"/>
  <c r="O28" i="10"/>
  <c r="P27" i="10" s="1"/>
  <c r="S21" i="10"/>
  <c r="Y11" i="10" l="1"/>
  <c r="M33" i="10"/>
  <c r="N31" i="10"/>
  <c r="J18" i="1"/>
  <c r="Z8" i="10"/>
  <c r="G60" i="12"/>
  <c r="R60" i="12"/>
  <c r="I60" i="11"/>
  <c r="O61" i="12"/>
  <c r="E49" i="10"/>
  <c r="F48" i="10" s="1"/>
  <c r="D51" i="10"/>
  <c r="U18" i="10"/>
  <c r="W14" i="10"/>
  <c r="R23" i="10"/>
  <c r="Q25" i="10"/>
  <c r="B55" i="10"/>
  <c r="C54" i="10"/>
  <c r="G58" i="11"/>
  <c r="F58" i="11"/>
  <c r="C58" i="11"/>
  <c r="E58" i="11"/>
  <c r="K58" i="11"/>
  <c r="A59" i="11"/>
  <c r="P59" i="12"/>
  <c r="Q59" i="12" s="1"/>
  <c r="J59" i="11" s="1"/>
  <c r="L35" i="10"/>
  <c r="J39" i="10"/>
  <c r="G45" i="10"/>
  <c r="O29" i="10"/>
  <c r="L17" i="1"/>
  <c r="K37" i="10"/>
  <c r="K38" i="10" s="1"/>
  <c r="I56" i="13"/>
  <c r="T20" i="10"/>
  <c r="R24" i="10" l="1"/>
  <c r="N32" i="10"/>
  <c r="L36" i="10"/>
  <c r="I57" i="13"/>
  <c r="H44" i="10"/>
  <c r="J40" i="10"/>
  <c r="K39" i="10" s="1"/>
  <c r="D52" i="10"/>
  <c r="K59" i="11"/>
  <c r="G59" i="11"/>
  <c r="C59" i="11"/>
  <c r="F59" i="11"/>
  <c r="E59" i="11"/>
  <c r="B56" i="10"/>
  <c r="C55" i="10" s="1"/>
  <c r="P60" i="12"/>
  <c r="Q60" i="12" s="1"/>
  <c r="J60" i="11" s="1"/>
  <c r="A60" i="11"/>
  <c r="E50" i="10"/>
  <c r="L37" i="10"/>
  <c r="Q26" i="10"/>
  <c r="W15" i="10"/>
  <c r="V17" i="10"/>
  <c r="I61" i="11"/>
  <c r="R61" i="12"/>
  <c r="G61" i="12"/>
  <c r="O62" i="12"/>
  <c r="J19" i="1"/>
  <c r="Z9" i="10"/>
  <c r="G46" i="10"/>
  <c r="M34" i="10"/>
  <c r="P28" i="10"/>
  <c r="S22" i="10"/>
  <c r="S23" i="10" s="1"/>
  <c r="X13" i="10"/>
  <c r="U19" i="10"/>
  <c r="K18" i="1"/>
  <c r="A11" i="17"/>
  <c r="B11" i="17" s="1"/>
  <c r="O30" i="10"/>
  <c r="J20" i="1" l="1"/>
  <c r="K20" i="1" s="1"/>
  <c r="L20" i="1" s="1"/>
  <c r="Z10" i="10"/>
  <c r="L18" i="1"/>
  <c r="I62" i="11"/>
  <c r="G62" i="12"/>
  <c r="R62" i="12"/>
  <c r="O63" i="12"/>
  <c r="Q27" i="10"/>
  <c r="D53" i="10"/>
  <c r="I58" i="13"/>
  <c r="O31" i="10"/>
  <c r="A61" i="11"/>
  <c r="P61" i="12"/>
  <c r="Q61" i="12" s="1"/>
  <c r="J61" i="11" s="1"/>
  <c r="V18" i="10"/>
  <c r="R25" i="10"/>
  <c r="G60" i="11"/>
  <c r="F60" i="11"/>
  <c r="C60" i="11"/>
  <c r="E60" i="11"/>
  <c r="K60" i="11"/>
  <c r="B57" i="10"/>
  <c r="C56" i="10"/>
  <c r="E51" i="10"/>
  <c r="E52" i="10" s="1"/>
  <c r="N33" i="10"/>
  <c r="Y12" i="10"/>
  <c r="W16" i="10"/>
  <c r="M35" i="10"/>
  <c r="I43" i="10"/>
  <c r="T21" i="10"/>
  <c r="T22" i="10" s="1"/>
  <c r="G47" i="10"/>
  <c r="A12" i="17"/>
  <c r="B12" i="17" s="1"/>
  <c r="K19" i="1"/>
  <c r="L19" i="1" s="1"/>
  <c r="X14" i="10"/>
  <c r="F49" i="10"/>
  <c r="P29" i="10"/>
  <c r="J41" i="10"/>
  <c r="H45" i="10"/>
  <c r="H46" i="10" s="1"/>
  <c r="L38" i="10"/>
  <c r="N34" i="10" l="1"/>
  <c r="Q28" i="10"/>
  <c r="K61" i="11"/>
  <c r="E61" i="11"/>
  <c r="G61" i="11"/>
  <c r="F61" i="11"/>
  <c r="C61" i="11"/>
  <c r="I63" i="11"/>
  <c r="G63" i="12"/>
  <c r="R63" i="12"/>
  <c r="O64" i="12"/>
  <c r="J42" i="10"/>
  <c r="X15" i="10"/>
  <c r="D54" i="10"/>
  <c r="K40" i="10"/>
  <c r="R26" i="10"/>
  <c r="S24" i="10"/>
  <c r="T23" i="10" s="1"/>
  <c r="U21" i="10"/>
  <c r="U20" i="10"/>
  <c r="M36" i="10"/>
  <c r="Y13" i="10"/>
  <c r="Y14" i="10" s="1"/>
  <c r="B58" i="10"/>
  <c r="C57" i="10" s="1"/>
  <c r="V19" i="10"/>
  <c r="W17" i="10"/>
  <c r="J21" i="1"/>
  <c r="K21" i="1" s="1"/>
  <c r="L21" i="1" s="1"/>
  <c r="Z11" i="10"/>
  <c r="J22" i="1" s="1"/>
  <c r="K22" i="1" s="1"/>
  <c r="L22" i="1" s="1"/>
  <c r="I59" i="13"/>
  <c r="F50" i="10"/>
  <c r="F51" i="10" s="1"/>
  <c r="H47" i="10"/>
  <c r="G48" i="10"/>
  <c r="G49" i="10" s="1"/>
  <c r="O32" i="10"/>
  <c r="R27" i="10"/>
  <c r="I44" i="10"/>
  <c r="J43" i="10" s="1"/>
  <c r="A62" i="11"/>
  <c r="P62" i="12"/>
  <c r="Q62" i="12" s="1"/>
  <c r="J62" i="11" s="1"/>
  <c r="P30" i="10"/>
  <c r="W18" i="10" l="1"/>
  <c r="W19" i="10" s="1"/>
  <c r="P31" i="10"/>
  <c r="P32" i="10" s="1"/>
  <c r="M37" i="10"/>
  <c r="Q29" i="10"/>
  <c r="R28" i="10" s="1"/>
  <c r="D55" i="10"/>
  <c r="I60" i="13"/>
  <c r="E53" i="10"/>
  <c r="P63" i="12"/>
  <c r="Q63" i="12" s="1"/>
  <c r="J63" i="11" s="1"/>
  <c r="A63" i="11"/>
  <c r="E62" i="11"/>
  <c r="K62" i="11"/>
  <c r="C62" i="11"/>
  <c r="G62" i="11"/>
  <c r="F62" i="11"/>
  <c r="H48" i="10"/>
  <c r="H49" i="10" s="1"/>
  <c r="U22" i="10"/>
  <c r="V20" i="10"/>
  <c r="L39" i="10"/>
  <c r="S25" i="10"/>
  <c r="S26" i="10" s="1"/>
  <c r="K41" i="10"/>
  <c r="I64" i="11"/>
  <c r="R64" i="12"/>
  <c r="G64" i="12"/>
  <c r="O65" i="12"/>
  <c r="G50" i="10"/>
  <c r="I45" i="10"/>
  <c r="X16" i="10"/>
  <c r="Y15" i="10" s="1"/>
  <c r="O33" i="10"/>
  <c r="B59" i="10"/>
  <c r="N35" i="10"/>
  <c r="N36" i="10" s="1"/>
  <c r="Z12" i="10"/>
  <c r="J23" i="1" s="1"/>
  <c r="K23" i="1" s="1"/>
  <c r="K42" i="10"/>
  <c r="A64" i="11" l="1"/>
  <c r="P64" i="12"/>
  <c r="Q64" i="12" s="1"/>
  <c r="J64" i="11" s="1"/>
  <c r="F63" i="11"/>
  <c r="C63" i="11"/>
  <c r="E63" i="11"/>
  <c r="K63" i="11"/>
  <c r="G63" i="11"/>
  <c r="I61" i="13"/>
  <c r="D56" i="10"/>
  <c r="E54" i="10"/>
  <c r="O34" i="10"/>
  <c r="P33" i="10" s="1"/>
  <c r="U23" i="10"/>
  <c r="S27" i="10"/>
  <c r="V21" i="10"/>
  <c r="I65" i="11"/>
  <c r="G65" i="12"/>
  <c r="R65" i="12"/>
  <c r="O66" i="12"/>
  <c r="Z13" i="10"/>
  <c r="T24" i="10"/>
  <c r="T25" i="10" s="1"/>
  <c r="M38" i="10"/>
  <c r="Q30" i="10"/>
  <c r="R29" i="10" s="1"/>
  <c r="S28" i="10" s="1"/>
  <c r="X17" i="10"/>
  <c r="X18" i="10" s="1"/>
  <c r="F52" i="10"/>
  <c r="F53" i="10" s="1"/>
  <c r="B60" i="10"/>
  <c r="C59" i="10" s="1"/>
  <c r="I46" i="10"/>
  <c r="C58" i="10"/>
  <c r="J44" i="10"/>
  <c r="L40" i="10"/>
  <c r="L23" i="1"/>
  <c r="L3" i="1"/>
  <c r="Q31" i="10"/>
  <c r="Q32" i="10" l="1"/>
  <c r="V22" i="10"/>
  <c r="J45" i="10"/>
  <c r="J24" i="1"/>
  <c r="K24" i="1" s="1"/>
  <c r="L24" i="1" s="1"/>
  <c r="Z14" i="10"/>
  <c r="I66" i="11"/>
  <c r="G66" i="12"/>
  <c r="R66" i="12"/>
  <c r="O67" i="12"/>
  <c r="Y16" i="10"/>
  <c r="M39" i="10"/>
  <c r="B61" i="10"/>
  <c r="C60" i="10" s="1"/>
  <c r="R30" i="10"/>
  <c r="W20" i="10"/>
  <c r="O35" i="10"/>
  <c r="P34" i="10" s="1"/>
  <c r="I62" i="13"/>
  <c r="L41" i="10"/>
  <c r="I47" i="10"/>
  <c r="A65" i="11"/>
  <c r="P65" i="12"/>
  <c r="Q65" i="12" s="1"/>
  <c r="J65" i="11" s="1"/>
  <c r="T26" i="10"/>
  <c r="T27" i="10" s="1"/>
  <c r="G51" i="10"/>
  <c r="G52" i="10" s="1"/>
  <c r="N37" i="10"/>
  <c r="D57" i="10"/>
  <c r="D58" i="10" s="1"/>
  <c r="K43" i="10"/>
  <c r="U24" i="10"/>
  <c r="E55" i="10"/>
  <c r="G64" i="11"/>
  <c r="E64" i="11"/>
  <c r="F64" i="11"/>
  <c r="C64" i="11"/>
  <c r="K64" i="11"/>
  <c r="M40" i="10" l="1"/>
  <c r="W21" i="10"/>
  <c r="L42" i="10"/>
  <c r="Z15" i="10"/>
  <c r="J25" i="1" s="1"/>
  <c r="K25" i="1" s="1"/>
  <c r="L25" i="1" s="1"/>
  <c r="H50" i="10"/>
  <c r="F65" i="11"/>
  <c r="K65" i="11"/>
  <c r="E65" i="11"/>
  <c r="C65" i="11"/>
  <c r="G65" i="11"/>
  <c r="I63" i="13"/>
  <c r="X19" i="10"/>
  <c r="I67" i="11"/>
  <c r="R67" i="12"/>
  <c r="G67" i="12"/>
  <c r="O68" i="12"/>
  <c r="Y17" i="10"/>
  <c r="E56" i="10"/>
  <c r="E57" i="10" s="1"/>
  <c r="I48" i="10"/>
  <c r="O36" i="10"/>
  <c r="P35" i="10" s="1"/>
  <c r="B62" i="10"/>
  <c r="R31" i="10"/>
  <c r="U25" i="10"/>
  <c r="U26" i="10" s="1"/>
  <c r="D59" i="10"/>
  <c r="V23" i="10"/>
  <c r="V24" i="10" s="1"/>
  <c r="J46" i="10"/>
  <c r="F54" i="10"/>
  <c r="F55" i="10" s="1"/>
  <c r="P66" i="12"/>
  <c r="Q66" i="12" s="1"/>
  <c r="J66" i="11" s="1"/>
  <c r="A66" i="11"/>
  <c r="S29" i="10"/>
  <c r="K44" i="10"/>
  <c r="N38" i="10"/>
  <c r="Q33" i="10"/>
  <c r="K45" i="10" l="1"/>
  <c r="G53" i="10"/>
  <c r="S30" i="10"/>
  <c r="T28" i="10"/>
  <c r="U27" i="10" s="1"/>
  <c r="U28" i="10" s="1"/>
  <c r="G54" i="10"/>
  <c r="G55" i="10" s="1"/>
  <c r="Y18" i="10"/>
  <c r="M41" i="10"/>
  <c r="I68" i="11"/>
  <c r="G68" i="12"/>
  <c r="R68" i="12"/>
  <c r="O69" i="12"/>
  <c r="Y19" i="10"/>
  <c r="R32" i="10"/>
  <c r="R33" i="10" s="1"/>
  <c r="F66" i="11"/>
  <c r="G66" i="11"/>
  <c r="C66" i="11"/>
  <c r="E66" i="11"/>
  <c r="K66" i="11"/>
  <c r="X20" i="10"/>
  <c r="S31" i="10"/>
  <c r="F56" i="10"/>
  <c r="A67" i="11"/>
  <c r="P67" i="12"/>
  <c r="Q67" i="12" s="1"/>
  <c r="J67" i="11" s="1"/>
  <c r="I64" i="13"/>
  <c r="W22" i="10"/>
  <c r="L43" i="10"/>
  <c r="B63" i="10"/>
  <c r="I49" i="10"/>
  <c r="V25" i="10"/>
  <c r="C61" i="10"/>
  <c r="J47" i="10"/>
  <c r="K46" i="10" s="1"/>
  <c r="H51" i="10"/>
  <c r="Z16" i="10"/>
  <c r="J26" i="1" s="1"/>
  <c r="K26" i="1" s="1"/>
  <c r="L26" i="1" s="1"/>
  <c r="T29" i="10"/>
  <c r="N39" i="10"/>
  <c r="F57" i="10"/>
  <c r="E58" i="10"/>
  <c r="O37" i="10"/>
  <c r="P36" i="10" s="1"/>
  <c r="Q34" i="10"/>
  <c r="Q35" i="10" l="1"/>
  <c r="B64" i="10"/>
  <c r="G56" i="10"/>
  <c r="H52" i="10"/>
  <c r="L44" i="10"/>
  <c r="S32" i="10"/>
  <c r="P68" i="12"/>
  <c r="Q68" i="12" s="1"/>
  <c r="J68" i="11" s="1"/>
  <c r="A68" i="11"/>
  <c r="N40" i="10"/>
  <c r="N41" i="10" s="1"/>
  <c r="K47" i="10"/>
  <c r="J48" i="10"/>
  <c r="O38" i="10"/>
  <c r="P37" i="10" s="1"/>
  <c r="I65" i="13"/>
  <c r="M42" i="10"/>
  <c r="I50" i="10"/>
  <c r="C62" i="10"/>
  <c r="D60" i="10"/>
  <c r="E67" i="11"/>
  <c r="G67" i="11"/>
  <c r="K67" i="11"/>
  <c r="C67" i="11"/>
  <c r="F67" i="11"/>
  <c r="X21" i="10"/>
  <c r="I69" i="11"/>
  <c r="R69" i="12"/>
  <c r="G69" i="12"/>
  <c r="O70" i="12"/>
  <c r="W23" i="10"/>
  <c r="Z17" i="10"/>
  <c r="Z18" i="10" s="1"/>
  <c r="V26" i="10"/>
  <c r="T30" i="10"/>
  <c r="C63" i="10" l="1"/>
  <c r="Q36" i="10"/>
  <c r="T31" i="10"/>
  <c r="B65" i="10"/>
  <c r="P69" i="12"/>
  <c r="Q69" i="12" s="1"/>
  <c r="J69" i="11" s="1"/>
  <c r="A69" i="11"/>
  <c r="I66" i="13"/>
  <c r="C68" i="11"/>
  <c r="E68" i="11"/>
  <c r="G68" i="11"/>
  <c r="F68" i="11"/>
  <c r="K68" i="11"/>
  <c r="X22" i="10"/>
  <c r="X23" i="10" s="1"/>
  <c r="I51" i="10"/>
  <c r="O39" i="10"/>
  <c r="J49" i="10"/>
  <c r="K48" i="10" s="1"/>
  <c r="M43" i="10"/>
  <c r="M44" i="10" s="1"/>
  <c r="W24" i="10"/>
  <c r="E59" i="10"/>
  <c r="E60" i="10" s="1"/>
  <c r="U29" i="10"/>
  <c r="L45" i="10"/>
  <c r="I70" i="11"/>
  <c r="G70" i="12"/>
  <c r="R70" i="12"/>
  <c r="O71" i="12"/>
  <c r="H53" i="10"/>
  <c r="I52" i="10" s="1"/>
  <c r="Y20" i="10"/>
  <c r="V27" i="10"/>
  <c r="P38" i="10"/>
  <c r="D61" i="10"/>
  <c r="D62" i="10" s="1"/>
  <c r="R34" i="10"/>
  <c r="S33" i="10" l="1"/>
  <c r="R35" i="10"/>
  <c r="R36" i="10" s="1"/>
  <c r="I67" i="13"/>
  <c r="J50" i="10"/>
  <c r="K49" i="10" s="1"/>
  <c r="B66" i="10"/>
  <c r="U30" i="10"/>
  <c r="V28" i="10"/>
  <c r="H54" i="10"/>
  <c r="I71" i="11"/>
  <c r="G71" i="12"/>
  <c r="R71" i="12"/>
  <c r="O72" i="12"/>
  <c r="L46" i="10"/>
  <c r="F58" i="10"/>
  <c r="F59" i="10" s="1"/>
  <c r="E69" i="11"/>
  <c r="C69" i="11"/>
  <c r="F69" i="11"/>
  <c r="G69" i="11"/>
  <c r="K69" i="11"/>
  <c r="N42" i="10"/>
  <c r="N43" i="10" s="1"/>
  <c r="Q37" i="10"/>
  <c r="E61" i="10"/>
  <c r="A70" i="11"/>
  <c r="P70" i="12"/>
  <c r="Q70" i="12" s="1"/>
  <c r="J70" i="11" s="1"/>
  <c r="W25" i="10"/>
  <c r="X24" i="10" s="1"/>
  <c r="O40" i="10"/>
  <c r="P39" i="10" s="1"/>
  <c r="C64" i="10"/>
  <c r="C65" i="10" s="1"/>
  <c r="Y21" i="10"/>
  <c r="D63" i="10"/>
  <c r="Z19" i="10"/>
  <c r="Z20" i="10" l="1"/>
  <c r="J51" i="10"/>
  <c r="F60" i="10"/>
  <c r="K70" i="11"/>
  <c r="F70" i="11"/>
  <c r="C70" i="11"/>
  <c r="G70" i="11"/>
  <c r="E70" i="11"/>
  <c r="I72" i="11"/>
  <c r="G72" i="12"/>
  <c r="R72" i="12"/>
  <c r="O73" i="12"/>
  <c r="T32" i="10"/>
  <c r="T33" i="10" s="1"/>
  <c r="S34" i="10"/>
  <c r="L47" i="10"/>
  <c r="B67" i="10"/>
  <c r="C66" i="10" s="1"/>
  <c r="O41" i="10"/>
  <c r="Y22" i="10"/>
  <c r="M45" i="10"/>
  <c r="K50" i="10"/>
  <c r="V29" i="10"/>
  <c r="G57" i="10"/>
  <c r="G58" i="10" s="1"/>
  <c r="H55" i="10"/>
  <c r="I68" i="13"/>
  <c r="E62" i="10"/>
  <c r="W26" i="10"/>
  <c r="I53" i="10"/>
  <c r="D64" i="10"/>
  <c r="P71" i="12"/>
  <c r="Q71" i="12" s="1"/>
  <c r="J71" i="11" s="1"/>
  <c r="A71" i="11"/>
  <c r="Q38" i="10"/>
  <c r="R37" i="10" s="1"/>
  <c r="R73" i="12" l="1"/>
  <c r="I73" i="11"/>
  <c r="G73" i="12"/>
  <c r="O74" i="12"/>
  <c r="G59" i="10"/>
  <c r="P40" i="10"/>
  <c r="L48" i="10"/>
  <c r="U31" i="10"/>
  <c r="U32" i="10" s="1"/>
  <c r="C71" i="11"/>
  <c r="E71" i="11"/>
  <c r="K71" i="11"/>
  <c r="F71" i="11"/>
  <c r="G71" i="11"/>
  <c r="W27" i="10"/>
  <c r="Y23" i="10"/>
  <c r="P72" i="12"/>
  <c r="Q72" i="12" s="1"/>
  <c r="J72" i="11" s="1"/>
  <c r="A72" i="11"/>
  <c r="X25" i="10"/>
  <c r="X26" i="10" s="1"/>
  <c r="O42" i="10"/>
  <c r="B68" i="10"/>
  <c r="C67" i="10" s="1"/>
  <c r="J52" i="10"/>
  <c r="Z21" i="10"/>
  <c r="V30" i="10"/>
  <c r="D65" i="10"/>
  <c r="I69" i="13"/>
  <c r="H56" i="10"/>
  <c r="I54" i="10"/>
  <c r="M46" i="10"/>
  <c r="S35" i="10"/>
  <c r="F61" i="10"/>
  <c r="E63" i="10"/>
  <c r="E64" i="10" s="1"/>
  <c r="N44" i="10"/>
  <c r="N45" i="10" s="1"/>
  <c r="D66" i="10" l="1"/>
  <c r="E65" i="10" s="1"/>
  <c r="L49" i="10"/>
  <c r="S36" i="10"/>
  <c r="Y24" i="10"/>
  <c r="Y25" i="10" s="1"/>
  <c r="M47" i="10"/>
  <c r="B69" i="10"/>
  <c r="V31" i="10"/>
  <c r="K51" i="10"/>
  <c r="I70" i="13"/>
  <c r="O43" i="10"/>
  <c r="E72" i="11"/>
  <c r="F72" i="11"/>
  <c r="C72" i="11"/>
  <c r="G72" i="11"/>
  <c r="K72" i="11"/>
  <c r="W28" i="10"/>
  <c r="T34" i="10"/>
  <c r="U33" i="10" s="1"/>
  <c r="P73" i="12"/>
  <c r="Q73" i="12" s="1"/>
  <c r="J73" i="11" s="1"/>
  <c r="A73" i="11"/>
  <c r="F62" i="10"/>
  <c r="J53" i="10"/>
  <c r="O44" i="10"/>
  <c r="G60" i="10"/>
  <c r="H57" i="10"/>
  <c r="F63" i="10"/>
  <c r="I55" i="10"/>
  <c r="Z22" i="10"/>
  <c r="Z23" i="10" s="1"/>
  <c r="I74" i="11"/>
  <c r="G74" i="12"/>
  <c r="R74" i="12"/>
  <c r="O75" i="12"/>
  <c r="P41" i="10"/>
  <c r="P42" i="10" s="1"/>
  <c r="Q39" i="10"/>
  <c r="F64" i="10" l="1"/>
  <c r="J54" i="10"/>
  <c r="W29" i="10"/>
  <c r="L50" i="10"/>
  <c r="L51" i="10" s="1"/>
  <c r="R38" i="10"/>
  <c r="X27" i="10"/>
  <c r="B70" i="10"/>
  <c r="M48" i="10"/>
  <c r="M49" i="10" s="1"/>
  <c r="I56" i="10"/>
  <c r="I57" i="10" s="1"/>
  <c r="Z24" i="10"/>
  <c r="I75" i="11"/>
  <c r="R75" i="12"/>
  <c r="G75" i="12"/>
  <c r="O76" i="12"/>
  <c r="H58" i="10"/>
  <c r="V32" i="10"/>
  <c r="U34" i="10"/>
  <c r="P43" i="10"/>
  <c r="N46" i="10"/>
  <c r="N47" i="10" s="1"/>
  <c r="G61" i="10"/>
  <c r="G62" i="10" s="1"/>
  <c r="G63" i="10" s="1"/>
  <c r="A74" i="11"/>
  <c r="P74" i="12"/>
  <c r="Q74" i="12" s="1"/>
  <c r="J74" i="11" s="1"/>
  <c r="K73" i="11"/>
  <c r="E73" i="11"/>
  <c r="G73" i="11"/>
  <c r="C73" i="11"/>
  <c r="F73" i="11"/>
  <c r="I71" i="13"/>
  <c r="Q40" i="10"/>
  <c r="Q41" i="10" s="1"/>
  <c r="C68" i="10"/>
  <c r="C69" i="10" s="1"/>
  <c r="T35" i="10"/>
  <c r="K52" i="10"/>
  <c r="K53" i="10" s="1"/>
  <c r="M51" i="10" l="1"/>
  <c r="C74" i="11"/>
  <c r="G74" i="11"/>
  <c r="K74" i="11"/>
  <c r="E74" i="11"/>
  <c r="F74" i="11"/>
  <c r="I76" i="11"/>
  <c r="G76" i="12"/>
  <c r="R76" i="12"/>
  <c r="O77" i="12"/>
  <c r="R39" i="10"/>
  <c r="L52" i="10"/>
  <c r="I72" i="13"/>
  <c r="Q42" i="10"/>
  <c r="S37" i="10"/>
  <c r="H59" i="10"/>
  <c r="J55" i="10"/>
  <c r="K54" i="10" s="1"/>
  <c r="M50" i="10"/>
  <c r="X28" i="10"/>
  <c r="D67" i="10"/>
  <c r="B71" i="10"/>
  <c r="R40" i="10"/>
  <c r="R41" i="10" s="1"/>
  <c r="O45" i="10"/>
  <c r="O46" i="10" s="1"/>
  <c r="N48" i="10"/>
  <c r="N49" i="10" s="1"/>
  <c r="A75" i="11"/>
  <c r="P75" i="12"/>
  <c r="Q75" i="12" s="1"/>
  <c r="J75" i="11" s="1"/>
  <c r="Y26" i="10"/>
  <c r="V33" i="10"/>
  <c r="W30" i="10"/>
  <c r="W31" i="10" l="1"/>
  <c r="B72" i="10"/>
  <c r="H60" i="10"/>
  <c r="T36" i="10"/>
  <c r="I73" i="13"/>
  <c r="N50" i="10"/>
  <c r="I58" i="10"/>
  <c r="P76" i="12"/>
  <c r="Q76" i="12" s="1"/>
  <c r="J76" i="11" s="1"/>
  <c r="A76" i="11"/>
  <c r="S38" i="10"/>
  <c r="T37" i="10" s="1"/>
  <c r="O47" i="10"/>
  <c r="O48" i="10" s="1"/>
  <c r="E66" i="10"/>
  <c r="E67" i="10" s="1"/>
  <c r="Y27" i="10"/>
  <c r="X29" i="10"/>
  <c r="E75" i="11"/>
  <c r="K75" i="11"/>
  <c r="F75" i="11"/>
  <c r="C75" i="11"/>
  <c r="G75" i="11"/>
  <c r="P44" i="10"/>
  <c r="C70" i="10"/>
  <c r="C71" i="10" s="1"/>
  <c r="D68" i="10"/>
  <c r="J56" i="10"/>
  <c r="K55" i="10" s="1"/>
  <c r="I77" i="11"/>
  <c r="R77" i="12"/>
  <c r="G77" i="12"/>
  <c r="O78" i="12"/>
  <c r="Z25" i="10"/>
  <c r="Z26" i="10" s="1"/>
  <c r="L53" i="10"/>
  <c r="Y28" i="10" l="1"/>
  <c r="Z27" i="10" s="1"/>
  <c r="D69" i="10"/>
  <c r="S39" i="10"/>
  <c r="I74" i="13"/>
  <c r="U35" i="10"/>
  <c r="W32" i="10"/>
  <c r="I78" i="11"/>
  <c r="G78" i="12"/>
  <c r="R78" i="12"/>
  <c r="O79" i="12"/>
  <c r="Q43" i="10"/>
  <c r="F76" i="11"/>
  <c r="G76" i="11"/>
  <c r="K76" i="11"/>
  <c r="C76" i="11"/>
  <c r="E76" i="11"/>
  <c r="H61" i="10"/>
  <c r="X30" i="10"/>
  <c r="D70" i="10"/>
  <c r="F65" i="10"/>
  <c r="B73" i="10"/>
  <c r="C72" i="10" s="1"/>
  <c r="P77" i="12"/>
  <c r="Q77" i="12" s="1"/>
  <c r="J77" i="11" s="1"/>
  <c r="A77" i="11"/>
  <c r="K56" i="10"/>
  <c r="J57" i="10"/>
  <c r="P45" i="10"/>
  <c r="O49" i="10"/>
  <c r="M52" i="10"/>
  <c r="I59" i="10"/>
  <c r="I60" i="10" s="1"/>
  <c r="L54" i="10"/>
  <c r="D71" i="10" l="1"/>
  <c r="Y29" i="10"/>
  <c r="Z28" i="10" s="1"/>
  <c r="G64" i="10"/>
  <c r="R42" i="10"/>
  <c r="P78" i="12"/>
  <c r="Q78" i="12" s="1"/>
  <c r="J78" i="11" s="1"/>
  <c r="A78" i="11"/>
  <c r="J58" i="10"/>
  <c r="I75" i="13"/>
  <c r="T39" i="10"/>
  <c r="S40" i="10"/>
  <c r="K77" i="11"/>
  <c r="F77" i="11"/>
  <c r="G77" i="11"/>
  <c r="C77" i="11"/>
  <c r="E77" i="11"/>
  <c r="B74" i="10"/>
  <c r="C73" i="10" s="1"/>
  <c r="F66" i="10"/>
  <c r="Q44" i="10"/>
  <c r="H62" i="10"/>
  <c r="I61" i="10" s="1"/>
  <c r="J59" i="10"/>
  <c r="P46" i="10"/>
  <c r="O50" i="10"/>
  <c r="I79" i="11"/>
  <c r="R79" i="12"/>
  <c r="G79" i="12"/>
  <c r="O80" i="12"/>
  <c r="V34" i="10"/>
  <c r="N51" i="10"/>
  <c r="K57" i="10"/>
  <c r="M53" i="10"/>
  <c r="N52" i="10" s="1"/>
  <c r="T38" i="10"/>
  <c r="X31" i="10"/>
  <c r="U36" i="10"/>
  <c r="E68" i="10"/>
  <c r="L55" i="10"/>
  <c r="Y30" i="10" l="1"/>
  <c r="O51" i="10"/>
  <c r="V35" i="10"/>
  <c r="P79" i="12"/>
  <c r="Q79" i="12" s="1"/>
  <c r="J79" i="11" s="1"/>
  <c r="A79" i="11"/>
  <c r="H63" i="10"/>
  <c r="I62" i="10" s="1"/>
  <c r="I76" i="13"/>
  <c r="K58" i="10"/>
  <c r="R43" i="10"/>
  <c r="I80" i="11"/>
  <c r="G80" i="12"/>
  <c r="R80" i="12"/>
  <c r="O81" i="12"/>
  <c r="L56" i="10"/>
  <c r="L57" i="10" s="1"/>
  <c r="W33" i="10"/>
  <c r="P47" i="10"/>
  <c r="F67" i="10"/>
  <c r="M54" i="10"/>
  <c r="G78" i="11"/>
  <c r="K78" i="11"/>
  <c r="F78" i="11"/>
  <c r="E78" i="11"/>
  <c r="C78" i="11"/>
  <c r="J60" i="10"/>
  <c r="U37" i="10"/>
  <c r="N53" i="10"/>
  <c r="E69" i="10"/>
  <c r="Q45" i="10"/>
  <c r="Q46" i="10" s="1"/>
  <c r="D72" i="10"/>
  <c r="B75" i="10"/>
  <c r="S41" i="10"/>
  <c r="S42" i="10" s="1"/>
  <c r="G65" i="10"/>
  <c r="E70" i="10" l="1"/>
  <c r="I81" i="11"/>
  <c r="G81" i="12"/>
  <c r="R81" i="12"/>
  <c r="O82" i="12"/>
  <c r="H64" i="10"/>
  <c r="H65" i="10" s="1"/>
  <c r="G66" i="10"/>
  <c r="B76" i="10"/>
  <c r="F68" i="10"/>
  <c r="F69" i="10" s="1"/>
  <c r="I63" i="10"/>
  <c r="T41" i="10"/>
  <c r="T40" i="10"/>
  <c r="J61" i="10"/>
  <c r="O52" i="10"/>
  <c r="P80" i="12"/>
  <c r="Q80" i="12" s="1"/>
  <c r="J80" i="11" s="1"/>
  <c r="A80" i="11"/>
  <c r="K79" i="11"/>
  <c r="E79" i="11"/>
  <c r="C79" i="11"/>
  <c r="F79" i="11"/>
  <c r="G79" i="11"/>
  <c r="Z29" i="10"/>
  <c r="C74" i="10"/>
  <c r="X32" i="10"/>
  <c r="V36" i="10"/>
  <c r="P48" i="10"/>
  <c r="Q47" i="10" s="1"/>
  <c r="U38" i="10"/>
  <c r="K59" i="10"/>
  <c r="K60" i="10" s="1"/>
  <c r="I77" i="13"/>
  <c r="R44" i="10"/>
  <c r="S43" i="10" s="1"/>
  <c r="M55" i="10"/>
  <c r="N54" i="10" s="1"/>
  <c r="W34" i="10"/>
  <c r="X33" i="10" s="1"/>
  <c r="I78" i="13" l="1"/>
  <c r="K80" i="11"/>
  <c r="F80" i="11"/>
  <c r="G80" i="11"/>
  <c r="C80" i="11"/>
  <c r="E80" i="11"/>
  <c r="O53" i="10"/>
  <c r="U39" i="10"/>
  <c r="U40" i="10" s="1"/>
  <c r="U41" i="10" s="1"/>
  <c r="W35" i="10"/>
  <c r="X34" i="10" s="1"/>
  <c r="L58" i="10"/>
  <c r="I64" i="10"/>
  <c r="I82" i="11"/>
  <c r="G82" i="12"/>
  <c r="R82" i="12"/>
  <c r="O83" i="12"/>
  <c r="E71" i="10"/>
  <c r="F70" i="10" s="1"/>
  <c r="B77" i="10"/>
  <c r="W36" i="10"/>
  <c r="V37" i="10"/>
  <c r="V38" i="10" s="1"/>
  <c r="C75" i="10"/>
  <c r="P81" i="12"/>
  <c r="Q81" i="12" s="1"/>
  <c r="J81" i="11" s="1"/>
  <c r="A81" i="11"/>
  <c r="P49" i="10"/>
  <c r="Q48" i="10" s="1"/>
  <c r="Y31" i="10"/>
  <c r="Y32" i="10" s="1"/>
  <c r="M56" i="10"/>
  <c r="R45" i="10"/>
  <c r="G67" i="10"/>
  <c r="G68" i="10" s="1"/>
  <c r="D73" i="10"/>
  <c r="H66" i="10"/>
  <c r="T42" i="10"/>
  <c r="J62" i="10"/>
  <c r="J63" i="10" s="1"/>
  <c r="D74" i="10" l="1"/>
  <c r="D75" i="10" s="1"/>
  <c r="K61" i="10"/>
  <c r="G69" i="10"/>
  <c r="R46" i="10"/>
  <c r="Q49" i="10"/>
  <c r="P50" i="10"/>
  <c r="G83" i="12"/>
  <c r="R83" i="12"/>
  <c r="I83" i="11"/>
  <c r="O84" i="12"/>
  <c r="V39" i="10"/>
  <c r="V40" i="10" s="1"/>
  <c r="E81" i="11"/>
  <c r="F81" i="11"/>
  <c r="C81" i="11"/>
  <c r="G81" i="11"/>
  <c r="K81" i="11"/>
  <c r="X35" i="10"/>
  <c r="I79" i="13"/>
  <c r="M57" i="10"/>
  <c r="M58" i="10" s="1"/>
  <c r="C76" i="10"/>
  <c r="L59" i="10"/>
  <c r="S44" i="10"/>
  <c r="Y33" i="10"/>
  <c r="Y34" i="10" s="1"/>
  <c r="K62" i="10"/>
  <c r="H67" i="10"/>
  <c r="N55" i="10"/>
  <c r="W37" i="10"/>
  <c r="W38" i="10" s="1"/>
  <c r="C77" i="10"/>
  <c r="B78" i="10"/>
  <c r="E72" i="10"/>
  <c r="E73" i="10" s="1"/>
  <c r="E74" i="10" s="1"/>
  <c r="A82" i="11"/>
  <c r="P82" i="12"/>
  <c r="Q82" i="12" s="1"/>
  <c r="J82" i="11" s="1"/>
  <c r="I65" i="10"/>
  <c r="O54" i="10"/>
  <c r="Z30" i="10"/>
  <c r="Z31" i="10" s="1"/>
  <c r="Z32" i="10" s="1"/>
  <c r="F71" i="10" l="1"/>
  <c r="F72" i="10" s="1"/>
  <c r="F73" i="10" s="1"/>
  <c r="F74" i="10" s="1"/>
  <c r="X36" i="10"/>
  <c r="G82" i="11"/>
  <c r="F82" i="11"/>
  <c r="K82" i="11"/>
  <c r="E82" i="11"/>
  <c r="C82" i="11"/>
  <c r="B79" i="10"/>
  <c r="C78" i="10" s="1"/>
  <c r="D76" i="10"/>
  <c r="D77" i="10" s="1"/>
  <c r="N56" i="10"/>
  <c r="P51" i="10"/>
  <c r="Q50" i="10" s="1"/>
  <c r="I66" i="10"/>
  <c r="E75" i="10"/>
  <c r="X37" i="10"/>
  <c r="I80" i="13"/>
  <c r="T43" i="10"/>
  <c r="T44" i="10" s="1"/>
  <c r="J64" i="10"/>
  <c r="J65" i="10" s="1"/>
  <c r="P83" i="12"/>
  <c r="Q83" i="12" s="1"/>
  <c r="J83" i="11" s="1"/>
  <c r="A83" i="11"/>
  <c r="R47" i="10"/>
  <c r="W39" i="10"/>
  <c r="Z33" i="10"/>
  <c r="L60" i="10"/>
  <c r="M59" i="10" s="1"/>
  <c r="N57" i="10"/>
  <c r="Y35" i="10"/>
  <c r="Y36" i="10" s="1"/>
  <c r="G84" i="12"/>
  <c r="I84" i="11"/>
  <c r="R84" i="12"/>
  <c r="O85" i="12"/>
  <c r="S45" i="10"/>
  <c r="H68" i="10"/>
  <c r="G70" i="10" l="1"/>
  <c r="G71" i="10" s="1"/>
  <c r="G72" i="10" s="1"/>
  <c r="G73" i="10" s="1"/>
  <c r="Z34" i="10"/>
  <c r="I85" i="11"/>
  <c r="R85" i="12"/>
  <c r="G85" i="12"/>
  <c r="O86" i="12"/>
  <c r="A84" i="11"/>
  <c r="P84" i="12"/>
  <c r="Q84" i="12" s="1"/>
  <c r="J84" i="11" s="1"/>
  <c r="G83" i="11"/>
  <c r="K83" i="11"/>
  <c r="F83" i="11"/>
  <c r="C83" i="11"/>
  <c r="E83" i="11"/>
  <c r="I81" i="13"/>
  <c r="E76" i="10"/>
  <c r="F75" i="10" s="1"/>
  <c r="Z35" i="10"/>
  <c r="R48" i="10"/>
  <c r="B80" i="10"/>
  <c r="N58" i="10"/>
  <c r="P52" i="10"/>
  <c r="Q51" i="10" s="1"/>
  <c r="X38" i="10"/>
  <c r="Y37" i="10" s="1"/>
  <c r="M60" i="10"/>
  <c r="L61" i="10"/>
  <c r="S46" i="10"/>
  <c r="U43" i="10"/>
  <c r="U42" i="10"/>
  <c r="I67" i="10"/>
  <c r="O56" i="10"/>
  <c r="O55" i="10"/>
  <c r="K63" i="10"/>
  <c r="H69" i="10" l="1"/>
  <c r="I68" i="10" s="1"/>
  <c r="Z36" i="10"/>
  <c r="P53" i="10"/>
  <c r="Q52" i="10" s="1"/>
  <c r="B81" i="10"/>
  <c r="R49" i="10"/>
  <c r="I82" i="13"/>
  <c r="T45" i="10"/>
  <c r="I86" i="11"/>
  <c r="R86" i="12"/>
  <c r="G86" i="12"/>
  <c r="O87" i="12"/>
  <c r="S47" i="10"/>
  <c r="S48" i="10" s="1"/>
  <c r="A85" i="11"/>
  <c r="P85" i="12"/>
  <c r="Q85" i="12" s="1"/>
  <c r="J85" i="11" s="1"/>
  <c r="H70" i="10"/>
  <c r="U44" i="10"/>
  <c r="V41" i="10"/>
  <c r="V42" i="10" s="1"/>
  <c r="L62" i="10"/>
  <c r="M61" i="10" s="1"/>
  <c r="G74" i="10"/>
  <c r="C79" i="10"/>
  <c r="C80" i="10" s="1"/>
  <c r="K64" i="10"/>
  <c r="O57" i="10"/>
  <c r="J66" i="10"/>
  <c r="E84" i="11"/>
  <c r="K84" i="11"/>
  <c r="G84" i="11"/>
  <c r="F84" i="11"/>
  <c r="C84" i="11"/>
  <c r="N59" i="10"/>
  <c r="J67" i="10" l="1"/>
  <c r="T46" i="10"/>
  <c r="U45" i="10" s="1"/>
  <c r="V43" i="10"/>
  <c r="D78" i="10"/>
  <c r="H71" i="10"/>
  <c r="I69" i="10"/>
  <c r="K65" i="10"/>
  <c r="K66" i="10" s="1"/>
  <c r="K85" i="11"/>
  <c r="E85" i="11"/>
  <c r="C85" i="11"/>
  <c r="G85" i="11"/>
  <c r="F85" i="11"/>
  <c r="R87" i="12"/>
  <c r="G87" i="12"/>
  <c r="I87" i="11"/>
  <c r="O88" i="12"/>
  <c r="B82" i="10"/>
  <c r="C81" i="10" s="1"/>
  <c r="O58" i="10"/>
  <c r="N60" i="10"/>
  <c r="W40" i="10"/>
  <c r="W41" i="10" s="1"/>
  <c r="L63" i="10"/>
  <c r="L64" i="10" s="1"/>
  <c r="A86" i="11"/>
  <c r="P86" i="12"/>
  <c r="Q86" i="12" s="1"/>
  <c r="J86" i="11" s="1"/>
  <c r="I83" i="13"/>
  <c r="R50" i="10"/>
  <c r="P54" i="10"/>
  <c r="Q53" i="10" s="1"/>
  <c r="T47" i="10" l="1"/>
  <c r="O59" i="10"/>
  <c r="I70" i="10"/>
  <c r="J68" i="10"/>
  <c r="K67" i="10" s="1"/>
  <c r="M62" i="10"/>
  <c r="V44" i="10"/>
  <c r="W42" i="10"/>
  <c r="I84" i="13"/>
  <c r="R51" i="10"/>
  <c r="O60" i="10"/>
  <c r="S49" i="10"/>
  <c r="M63" i="10"/>
  <c r="B83" i="10"/>
  <c r="C82" i="10"/>
  <c r="L65" i="10"/>
  <c r="N61" i="10"/>
  <c r="P87" i="12"/>
  <c r="Q87" i="12" s="1"/>
  <c r="J87" i="11" s="1"/>
  <c r="A87" i="11"/>
  <c r="E77" i="10"/>
  <c r="F86" i="11"/>
  <c r="K86" i="11"/>
  <c r="E86" i="11"/>
  <c r="C86" i="11"/>
  <c r="G86" i="11"/>
  <c r="N62" i="10"/>
  <c r="L66" i="10"/>
  <c r="D79" i="10"/>
  <c r="U46" i="10"/>
  <c r="P55" i="10"/>
  <c r="Q54" i="10" s="1"/>
  <c r="X40" i="10"/>
  <c r="X39" i="10"/>
  <c r="M64" i="10"/>
  <c r="K68" i="10"/>
  <c r="I88" i="11"/>
  <c r="R88" i="12"/>
  <c r="G88" i="12"/>
  <c r="O89" i="12"/>
  <c r="J69" i="10"/>
  <c r="H72" i="10"/>
  <c r="V45" i="10" l="1"/>
  <c r="E78" i="10"/>
  <c r="W43" i="10"/>
  <c r="W44" i="10" s="1"/>
  <c r="I85" i="13"/>
  <c r="R89" i="12"/>
  <c r="I89" i="11"/>
  <c r="G89" i="12"/>
  <c r="O90" i="12"/>
  <c r="Y38" i="10"/>
  <c r="M65" i="10"/>
  <c r="T48" i="10"/>
  <c r="U47" i="10" s="1"/>
  <c r="H73" i="10"/>
  <c r="I71" i="10"/>
  <c r="P56" i="10"/>
  <c r="Q55" i="10" s="1"/>
  <c r="E79" i="10"/>
  <c r="D80" i="10"/>
  <c r="B84" i="10"/>
  <c r="C83" i="10"/>
  <c r="R52" i="10"/>
  <c r="X41" i="10"/>
  <c r="X42" i="10" s="1"/>
  <c r="X43" i="10" s="1"/>
  <c r="A88" i="11"/>
  <c r="P88" i="12"/>
  <c r="Q88" i="12" s="1"/>
  <c r="J88" i="11" s="1"/>
  <c r="E87" i="11"/>
  <c r="G87" i="11"/>
  <c r="K87" i="11"/>
  <c r="F87" i="11"/>
  <c r="C87" i="11"/>
  <c r="F76" i="10"/>
  <c r="O61" i="10"/>
  <c r="N63" i="10"/>
  <c r="S50" i="10"/>
  <c r="L67" i="10"/>
  <c r="T49" i="10" l="1"/>
  <c r="S51" i="10"/>
  <c r="T50" i="10" s="1"/>
  <c r="G75" i="10"/>
  <c r="E88" i="11"/>
  <c r="F88" i="11"/>
  <c r="G88" i="11"/>
  <c r="C88" i="11"/>
  <c r="K88" i="11"/>
  <c r="H74" i="10"/>
  <c r="I86" i="13"/>
  <c r="F77" i="10"/>
  <c r="B85" i="10"/>
  <c r="C84" i="10" s="1"/>
  <c r="I72" i="10"/>
  <c r="Z37" i="10"/>
  <c r="P89" i="12"/>
  <c r="Q89" i="12" s="1"/>
  <c r="J89" i="11" s="1"/>
  <c r="A89" i="11"/>
  <c r="P57" i="10"/>
  <c r="I90" i="11"/>
  <c r="G90" i="12"/>
  <c r="R90" i="12"/>
  <c r="O91" i="12"/>
  <c r="M66" i="10"/>
  <c r="O62" i="10"/>
  <c r="R53" i="10"/>
  <c r="E80" i="10"/>
  <c r="D81" i="10"/>
  <c r="N64" i="10"/>
  <c r="V46" i="10"/>
  <c r="U48" i="10"/>
  <c r="Y39" i="10"/>
  <c r="J70" i="10"/>
  <c r="S52" i="10" l="1"/>
  <c r="T51" i="10" s="1"/>
  <c r="O63" i="10"/>
  <c r="Z38" i="10"/>
  <c r="G76" i="10"/>
  <c r="K69" i="10"/>
  <c r="R54" i="10"/>
  <c r="W45" i="10"/>
  <c r="P58" i="10"/>
  <c r="B86" i="10"/>
  <c r="N65" i="10"/>
  <c r="V47" i="10"/>
  <c r="U49" i="10"/>
  <c r="U50" i="10" s="1"/>
  <c r="Y40" i="10"/>
  <c r="D82" i="10"/>
  <c r="E81" i="10" s="1"/>
  <c r="Q56" i="10"/>
  <c r="G91" i="12"/>
  <c r="I91" i="11"/>
  <c r="R91" i="12"/>
  <c r="O92" i="12"/>
  <c r="I87" i="13"/>
  <c r="P90" i="12"/>
  <c r="Q90" i="12" s="1"/>
  <c r="J90" i="11" s="1"/>
  <c r="A90" i="11"/>
  <c r="E89" i="11"/>
  <c r="F89" i="11"/>
  <c r="C89" i="11"/>
  <c r="K89" i="11"/>
  <c r="G89" i="11"/>
  <c r="G77" i="10"/>
  <c r="F78" i="10"/>
  <c r="I73" i="10"/>
  <c r="I74" i="10" s="1"/>
  <c r="H75" i="10"/>
  <c r="J71" i="10"/>
  <c r="J72" i="10" s="1"/>
  <c r="F79" i="10" l="1"/>
  <c r="G78" i="10" s="1"/>
  <c r="C90" i="11"/>
  <c r="F90" i="11"/>
  <c r="K90" i="11"/>
  <c r="G90" i="11"/>
  <c r="E90" i="11"/>
  <c r="I88" i="13"/>
  <c r="I92" i="11"/>
  <c r="G92" i="12"/>
  <c r="R92" i="12"/>
  <c r="O93" i="12"/>
  <c r="B87" i="10"/>
  <c r="X44" i="10"/>
  <c r="X45" i="10" s="1"/>
  <c r="W46" i="10"/>
  <c r="Y41" i="10"/>
  <c r="Q58" i="10"/>
  <c r="P59" i="10"/>
  <c r="L68" i="10"/>
  <c r="H76" i="10"/>
  <c r="I75" i="10"/>
  <c r="Z39" i="10"/>
  <c r="Z40" i="10" s="1"/>
  <c r="Q57" i="10"/>
  <c r="R55" i="10"/>
  <c r="R56" i="10" s="1"/>
  <c r="K70" i="10"/>
  <c r="K71" i="10" s="1"/>
  <c r="J73" i="10"/>
  <c r="A91" i="11"/>
  <c r="P91" i="12"/>
  <c r="Q91" i="12" s="1"/>
  <c r="J91" i="11" s="1"/>
  <c r="D83" i="10"/>
  <c r="E82" i="10" s="1"/>
  <c r="C85" i="10"/>
  <c r="O64" i="10"/>
  <c r="S53" i="10"/>
  <c r="T52" i="10" s="1"/>
  <c r="V48" i="10"/>
  <c r="W47" i="10" l="1"/>
  <c r="X46" i="10" s="1"/>
  <c r="U51" i="10"/>
  <c r="H77" i="10"/>
  <c r="K72" i="10"/>
  <c r="S54" i="10"/>
  <c r="Z41" i="10"/>
  <c r="Y42" i="10"/>
  <c r="R57" i="10"/>
  <c r="I76" i="10"/>
  <c r="P60" i="10"/>
  <c r="A92" i="11"/>
  <c r="P92" i="12"/>
  <c r="Q92" i="12" s="1"/>
  <c r="J92" i="11" s="1"/>
  <c r="M67" i="10"/>
  <c r="M68" i="10" s="1"/>
  <c r="V49" i="10"/>
  <c r="K91" i="11"/>
  <c r="C91" i="11"/>
  <c r="G91" i="11"/>
  <c r="F91" i="11"/>
  <c r="E91" i="11"/>
  <c r="L69" i="10"/>
  <c r="C86" i="10"/>
  <c r="I93" i="11"/>
  <c r="R93" i="12"/>
  <c r="G93" i="12"/>
  <c r="O94" i="12"/>
  <c r="I89" i="13"/>
  <c r="L70" i="10"/>
  <c r="L71" i="10" s="1"/>
  <c r="D84" i="10"/>
  <c r="E83" i="10" s="1"/>
  <c r="B88" i="10"/>
  <c r="F80" i="10"/>
  <c r="J74" i="10"/>
  <c r="W48" i="10" l="1"/>
  <c r="W49" i="10" s="1"/>
  <c r="C87" i="10"/>
  <c r="I94" i="11"/>
  <c r="G94" i="12"/>
  <c r="R94" i="12"/>
  <c r="O95" i="12"/>
  <c r="N66" i="10"/>
  <c r="F92" i="11"/>
  <c r="K92" i="11"/>
  <c r="E92" i="11"/>
  <c r="G92" i="11"/>
  <c r="C92" i="11"/>
  <c r="I90" i="13"/>
  <c r="T53" i="10"/>
  <c r="P93" i="12"/>
  <c r="Q93" i="12" s="1"/>
  <c r="J93" i="11" s="1"/>
  <c r="A93" i="11"/>
  <c r="M69" i="10"/>
  <c r="D85" i="10"/>
  <c r="E84" i="10" s="1"/>
  <c r="P61" i="10"/>
  <c r="K73" i="10"/>
  <c r="L72" i="10" s="1"/>
  <c r="C88" i="10"/>
  <c r="B89" i="10"/>
  <c r="V50" i="10"/>
  <c r="F81" i="10"/>
  <c r="G80" i="10" s="1"/>
  <c r="G79" i="10"/>
  <c r="J75" i="10"/>
  <c r="R58" i="10"/>
  <c r="S55" i="10"/>
  <c r="T54" i="10" s="1"/>
  <c r="Q59" i="10"/>
  <c r="Q60" i="10" s="1"/>
  <c r="Y43" i="10"/>
  <c r="Z42" i="10" s="1"/>
  <c r="U52" i="10"/>
  <c r="X47" i="10" l="1"/>
  <c r="Y44" i="10"/>
  <c r="B90" i="10"/>
  <c r="P62" i="10"/>
  <c r="Q61" i="10" s="1"/>
  <c r="C93" i="11"/>
  <c r="G93" i="11"/>
  <c r="F93" i="11"/>
  <c r="K93" i="11"/>
  <c r="E93" i="11"/>
  <c r="K74" i="10"/>
  <c r="P94" i="12"/>
  <c r="Q94" i="12" s="1"/>
  <c r="J94" i="11" s="1"/>
  <c r="A94" i="11"/>
  <c r="O65" i="10"/>
  <c r="R59" i="10"/>
  <c r="H78" i="10"/>
  <c r="V51" i="10"/>
  <c r="U53" i="10"/>
  <c r="D86" i="10"/>
  <c r="N67" i="10"/>
  <c r="I95" i="11"/>
  <c r="R95" i="12"/>
  <c r="G95" i="12"/>
  <c r="O96" i="12"/>
  <c r="S56" i="10"/>
  <c r="T55" i="10" s="1"/>
  <c r="F82" i="10"/>
  <c r="L73" i="10"/>
  <c r="I91" i="13"/>
  <c r="M70" i="10"/>
  <c r="X48" i="10"/>
  <c r="V52" i="10" l="1"/>
  <c r="W51" i="10" s="1"/>
  <c r="F83" i="10"/>
  <c r="M71" i="10"/>
  <c r="P95" i="12"/>
  <c r="Q95" i="12" s="1"/>
  <c r="J95" i="11" s="1"/>
  <c r="A95" i="11"/>
  <c r="D87" i="10"/>
  <c r="W50" i="10"/>
  <c r="X49" i="10" s="1"/>
  <c r="G94" i="11"/>
  <c r="K94" i="11"/>
  <c r="E94" i="11"/>
  <c r="F94" i="11"/>
  <c r="C94" i="11"/>
  <c r="Q62" i="10"/>
  <c r="P63" i="10"/>
  <c r="I77" i="10"/>
  <c r="Y45" i="10"/>
  <c r="I92" i="13"/>
  <c r="G81" i="10"/>
  <c r="G82" i="10" s="1"/>
  <c r="E85" i="10"/>
  <c r="E86" i="10" s="1"/>
  <c r="H79" i="10"/>
  <c r="O66" i="10"/>
  <c r="O67" i="10" s="1"/>
  <c r="B91" i="10"/>
  <c r="Z43" i="10"/>
  <c r="Z44" i="10" s="1"/>
  <c r="S57" i="10"/>
  <c r="T56" i="10" s="1"/>
  <c r="I96" i="11"/>
  <c r="G96" i="12"/>
  <c r="R96" i="12"/>
  <c r="O97" i="12"/>
  <c r="N68" i="10"/>
  <c r="C89" i="10"/>
  <c r="R60" i="10"/>
  <c r="U54" i="10"/>
  <c r="N69" i="10" l="1"/>
  <c r="O68" i="10" s="1"/>
  <c r="A96" i="11"/>
  <c r="P96" i="12"/>
  <c r="Q96" i="12" s="1"/>
  <c r="J96" i="11" s="1"/>
  <c r="P64" i="10"/>
  <c r="E87" i="10"/>
  <c r="D88" i="10"/>
  <c r="D89" i="10" s="1"/>
  <c r="F84" i="10"/>
  <c r="I93" i="13"/>
  <c r="Z45" i="10"/>
  <c r="Y46" i="10"/>
  <c r="J76" i="10"/>
  <c r="M72" i="10"/>
  <c r="I97" i="11"/>
  <c r="G97" i="12"/>
  <c r="R97" i="12"/>
  <c r="S58" i="10"/>
  <c r="T57" i="10" s="1"/>
  <c r="B92" i="10"/>
  <c r="C91" i="10"/>
  <c r="H80" i="10"/>
  <c r="H81" i="10" s="1"/>
  <c r="I78" i="10"/>
  <c r="I79" i="10" s="1"/>
  <c r="E95" i="11"/>
  <c r="F95" i="11"/>
  <c r="C95" i="11"/>
  <c r="G95" i="11"/>
  <c r="K95" i="11"/>
  <c r="U55" i="10"/>
  <c r="U56" i="10" s="1"/>
  <c r="C90" i="10"/>
  <c r="F85" i="10"/>
  <c r="F86" i="10" s="1"/>
  <c r="R61" i="10"/>
  <c r="V53" i="10"/>
  <c r="X50" i="10"/>
  <c r="W52" i="10"/>
  <c r="X51" i="10" s="1"/>
  <c r="V54" i="10" l="1"/>
  <c r="Y47" i="10"/>
  <c r="Z46" i="10" s="1"/>
  <c r="E88" i="10"/>
  <c r="E89" i="10" s="1"/>
  <c r="B93" i="10"/>
  <c r="C92" i="10" s="1"/>
  <c r="P97" i="12"/>
  <c r="Q97" i="12" s="1"/>
  <c r="J97" i="11" s="1"/>
  <c r="A97" i="11"/>
  <c r="K75" i="10"/>
  <c r="I94" i="13"/>
  <c r="P65" i="10"/>
  <c r="C96" i="11"/>
  <c r="C98" i="16" s="1"/>
  <c r="G98" i="16" s="1"/>
  <c r="K96" i="11"/>
  <c r="F96" i="11"/>
  <c r="E96" i="11"/>
  <c r="G96" i="11"/>
  <c r="F98" i="16" s="1"/>
  <c r="D90" i="10"/>
  <c r="I80" i="10"/>
  <c r="S59" i="10"/>
  <c r="T58" i="10" s="1"/>
  <c r="F61" i="16"/>
  <c r="F61" i="23" s="1"/>
  <c r="A36" i="16"/>
  <c r="A36" i="23" s="1"/>
  <c r="D46" i="16"/>
  <c r="D46" i="23" s="1"/>
  <c r="A21" i="16"/>
  <c r="A21" i="23" s="1"/>
  <c r="H69" i="16"/>
  <c r="H69" i="23" s="1"/>
  <c r="H40" i="16"/>
  <c r="H40" i="23" s="1"/>
  <c r="A26" i="16"/>
  <c r="A26" i="23" s="1"/>
  <c r="E70" i="16"/>
  <c r="E70" i="23" s="1"/>
  <c r="A74" i="16"/>
  <c r="A74" i="23" s="1"/>
  <c r="H98" i="16"/>
  <c r="A18" i="16"/>
  <c r="A18" i="23" s="1"/>
  <c r="H27" i="16"/>
  <c r="H27" i="23" s="1"/>
  <c r="A85" i="16"/>
  <c r="A85" i="23" s="1"/>
  <c r="D103" i="16"/>
  <c r="F47" i="16"/>
  <c r="F47" i="23" s="1"/>
  <c r="E51" i="16"/>
  <c r="E51" i="23" s="1"/>
  <c r="D101" i="16"/>
  <c r="H47" i="16"/>
  <c r="H47" i="23" s="1"/>
  <c r="E21" i="16"/>
  <c r="E21" i="23" s="1"/>
  <c r="H21" i="16"/>
  <c r="H21" i="23" s="1"/>
  <c r="D81" i="16"/>
  <c r="D81" i="23" s="1"/>
  <c r="F43" i="16"/>
  <c r="F43" i="23" s="1"/>
  <c r="A43" i="16"/>
  <c r="A43" i="23" s="1"/>
  <c r="C24" i="16"/>
  <c r="E22" i="16"/>
  <c r="E22" i="23" s="1"/>
  <c r="C56" i="16"/>
  <c r="A80" i="16"/>
  <c r="A80" i="23" s="1"/>
  <c r="E89" i="16"/>
  <c r="E89" i="23" s="1"/>
  <c r="H31" i="16"/>
  <c r="H31" i="23" s="1"/>
  <c r="E83" i="16"/>
  <c r="E83" i="23" s="1"/>
  <c r="A27" i="16"/>
  <c r="A27" i="23" s="1"/>
  <c r="E50" i="16"/>
  <c r="E50" i="23" s="1"/>
  <c r="C91" i="16"/>
  <c r="F24" i="16"/>
  <c r="F24" i="23" s="1"/>
  <c r="A22" i="16"/>
  <c r="A22" i="23" s="1"/>
  <c r="F80" i="16"/>
  <c r="F80" i="23" s="1"/>
  <c r="C60" i="16"/>
  <c r="D90" i="16"/>
  <c r="D90" i="23" s="1"/>
  <c r="A95" i="16"/>
  <c r="A44" i="16"/>
  <c r="A44" i="23" s="1"/>
  <c r="E101" i="16"/>
  <c r="D23" i="16"/>
  <c r="D23" i="23" s="1"/>
  <c r="F19" i="16"/>
  <c r="F19" i="23" s="1"/>
  <c r="F101" i="16"/>
  <c r="D79" i="16"/>
  <c r="D79" i="23" s="1"/>
  <c r="C96" i="16"/>
  <c r="G96" i="16" s="1"/>
  <c r="A17" i="16"/>
  <c r="A17" i="23" s="1"/>
  <c r="F36" i="16"/>
  <c r="F36" i="23" s="1"/>
  <c r="D36" i="16"/>
  <c r="D36" i="23" s="1"/>
  <c r="H24" i="16"/>
  <c r="H24" i="23" s="1"/>
  <c r="F76" i="16"/>
  <c r="F76" i="23" s="1"/>
  <c r="F22" i="16"/>
  <c r="F22" i="23" s="1"/>
  <c r="F14" i="16"/>
  <c r="F14" i="23" s="1"/>
  <c r="H62" i="16"/>
  <c r="H62" i="23" s="1"/>
  <c r="D21" i="16"/>
  <c r="D21" i="23" s="1"/>
  <c r="D40" i="16"/>
  <c r="D40" i="23" s="1"/>
  <c r="F31" i="16"/>
  <c r="F31" i="23" s="1"/>
  <c r="F85" i="16"/>
  <c r="F85" i="23" s="1"/>
  <c r="E43" i="16"/>
  <c r="E43" i="23" s="1"/>
  <c r="A98" i="16"/>
  <c r="H46" i="16"/>
  <c r="H46" i="23" s="1"/>
  <c r="A48" i="16"/>
  <c r="A48" i="23" s="1"/>
  <c r="D52" i="16"/>
  <c r="D52" i="23" s="1"/>
  <c r="A40" i="16"/>
  <c r="A40" i="23" s="1"/>
  <c r="D76" i="16"/>
  <c r="D76" i="23" s="1"/>
  <c r="D73" i="16"/>
  <c r="D73" i="23" s="1"/>
  <c r="H34" i="16"/>
  <c r="H34" i="23" s="1"/>
  <c r="H26" i="16"/>
  <c r="H26" i="23" s="1"/>
  <c r="C101" i="16"/>
  <c r="G101" i="16" s="1"/>
  <c r="F90" i="16"/>
  <c r="F90" i="23" s="1"/>
  <c r="C29" i="16"/>
  <c r="F15" i="16"/>
  <c r="F15" i="23" s="1"/>
  <c r="H20" i="16"/>
  <c r="H20" i="23" s="1"/>
  <c r="C94" i="16"/>
  <c r="G94" i="16" s="1"/>
  <c r="C102" i="16"/>
  <c r="G102" i="16" s="1"/>
  <c r="H61" i="16"/>
  <c r="H61" i="23" s="1"/>
  <c r="D60" i="16"/>
  <c r="D60" i="23" s="1"/>
  <c r="D70" i="16"/>
  <c r="D70" i="23" s="1"/>
  <c r="F39" i="16"/>
  <c r="F39" i="23" s="1"/>
  <c r="E66" i="16"/>
  <c r="E66" i="23" s="1"/>
  <c r="E56" i="16"/>
  <c r="E56" i="23" s="1"/>
  <c r="H45" i="16"/>
  <c r="H45" i="23" s="1"/>
  <c r="E95" i="16"/>
  <c r="F69" i="16"/>
  <c r="F69" i="23" s="1"/>
  <c r="C43" i="16"/>
  <c r="C86" i="16"/>
  <c r="F17" i="16"/>
  <c r="F17" i="23" s="1"/>
  <c r="E31" i="16"/>
  <c r="E31" i="23" s="1"/>
  <c r="C93" i="16"/>
  <c r="G93" i="16" s="1"/>
  <c r="G93" i="23" s="1"/>
  <c r="C26" i="16"/>
  <c r="F87" i="16"/>
  <c r="F87" i="23" s="1"/>
  <c r="H83" i="16"/>
  <c r="H83" i="23" s="1"/>
  <c r="E74" i="16"/>
  <c r="E74" i="23" s="1"/>
  <c r="E46" i="16"/>
  <c r="E46" i="23" s="1"/>
  <c r="E81" i="16"/>
  <c r="E81" i="23" s="1"/>
  <c r="C64" i="16"/>
  <c r="E105" i="16"/>
  <c r="D49" i="16"/>
  <c r="D49" i="23" s="1"/>
  <c r="H97" i="16"/>
  <c r="F42" i="16"/>
  <c r="F42" i="23" s="1"/>
  <c r="E63" i="16"/>
  <c r="E63" i="23" s="1"/>
  <c r="D69" i="16"/>
  <c r="D69" i="23" s="1"/>
  <c r="D102" i="16"/>
  <c r="A69" i="16"/>
  <c r="A69" i="23" s="1"/>
  <c r="C89" i="16"/>
  <c r="D39" i="16"/>
  <c r="D39" i="23" s="1"/>
  <c r="C30" i="16"/>
  <c r="C41" i="16"/>
  <c r="A55" i="16"/>
  <c r="A55" i="23" s="1"/>
  <c r="E87" i="16"/>
  <c r="E87" i="23" s="1"/>
  <c r="D57" i="16"/>
  <c r="D57" i="23" s="1"/>
  <c r="D47" i="16"/>
  <c r="D47" i="23" s="1"/>
  <c r="E86" i="16"/>
  <c r="E86" i="23" s="1"/>
  <c r="F44" i="16"/>
  <c r="F44" i="23" s="1"/>
  <c r="F35" i="16"/>
  <c r="F35" i="23" s="1"/>
  <c r="A102" i="16"/>
  <c r="D55" i="16"/>
  <c r="D55" i="23" s="1"/>
  <c r="F46" i="16"/>
  <c r="F46" i="23" s="1"/>
  <c r="H71" i="16"/>
  <c r="H71" i="23" s="1"/>
  <c r="D61" i="16"/>
  <c r="D61" i="23" s="1"/>
  <c r="D19" i="16"/>
  <c r="D19" i="23" s="1"/>
  <c r="E98" i="16"/>
  <c r="H35" i="16"/>
  <c r="H35" i="23" s="1"/>
  <c r="H32" i="16"/>
  <c r="H32" i="23" s="1"/>
  <c r="A103" i="16"/>
  <c r="D84" i="16"/>
  <c r="D84" i="23" s="1"/>
  <c r="E41" i="16"/>
  <c r="E41" i="23" s="1"/>
  <c r="F50" i="16"/>
  <c r="F50" i="23" s="1"/>
  <c r="C53" i="16"/>
  <c r="D71" i="16"/>
  <c r="D71" i="23" s="1"/>
  <c r="H100" i="16"/>
  <c r="F38" i="16"/>
  <c r="F38" i="23" s="1"/>
  <c r="D67" i="16"/>
  <c r="D67" i="23" s="1"/>
  <c r="E29" i="16"/>
  <c r="E29" i="23" s="1"/>
  <c r="C51" i="16"/>
  <c r="H72" i="16"/>
  <c r="H72" i="23" s="1"/>
  <c r="H43" i="16"/>
  <c r="H43" i="23" s="1"/>
  <c r="A47" i="16"/>
  <c r="A47" i="23" s="1"/>
  <c r="D44" i="16"/>
  <c r="D44" i="23" s="1"/>
  <c r="H50" i="16"/>
  <c r="H50" i="23" s="1"/>
  <c r="E37" i="16"/>
  <c r="E37" i="23" s="1"/>
  <c r="H42" i="16"/>
  <c r="H42" i="23" s="1"/>
  <c r="A45" i="16"/>
  <c r="A45" i="23" s="1"/>
  <c r="D32" i="16"/>
  <c r="D32" i="23" s="1"/>
  <c r="E68" i="16"/>
  <c r="E68" i="23" s="1"/>
  <c r="A88" i="16"/>
  <c r="A88" i="23" s="1"/>
  <c r="A56" i="16"/>
  <c r="A56" i="23" s="1"/>
  <c r="E45" i="16"/>
  <c r="E45" i="23" s="1"/>
  <c r="D66" i="16"/>
  <c r="D66" i="23" s="1"/>
  <c r="H64" i="16"/>
  <c r="H64" i="23" s="1"/>
  <c r="A66" i="16"/>
  <c r="A66" i="23" s="1"/>
  <c r="D77" i="16"/>
  <c r="D77" i="23" s="1"/>
  <c r="A35" i="16"/>
  <c r="A35" i="23" s="1"/>
  <c r="H57" i="16"/>
  <c r="H57" i="23" s="1"/>
  <c r="C37" i="16"/>
  <c r="C19" i="16"/>
  <c r="A71" i="16"/>
  <c r="A71" i="23" s="1"/>
  <c r="C66" i="16"/>
  <c r="A29" i="16"/>
  <c r="A29" i="23" s="1"/>
  <c r="D25" i="16"/>
  <c r="D25" i="23" s="1"/>
  <c r="C83" i="16"/>
  <c r="D95" i="16"/>
  <c r="E94" i="16"/>
  <c r="D58" i="16"/>
  <c r="D58" i="23" s="1"/>
  <c r="D63" i="16"/>
  <c r="D63" i="23" s="1"/>
  <c r="C103" i="16"/>
  <c r="G103" i="16" s="1"/>
  <c r="C100" i="16"/>
  <c r="G100" i="16" s="1"/>
  <c r="C62" i="16"/>
  <c r="E27" i="16"/>
  <c r="E27" i="23" s="1"/>
  <c r="D54" i="16"/>
  <c r="D54" i="23" s="1"/>
  <c r="E61" i="16"/>
  <c r="E61" i="23" s="1"/>
  <c r="A87" i="16"/>
  <c r="A87" i="23" s="1"/>
  <c r="A58" i="16"/>
  <c r="A58" i="23" s="1"/>
  <c r="C39" i="16"/>
  <c r="F37" i="16"/>
  <c r="F37" i="23" s="1"/>
  <c r="F73" i="16"/>
  <c r="F73" i="23" s="1"/>
  <c r="C59" i="16"/>
  <c r="E44" i="16"/>
  <c r="E44" i="23" s="1"/>
  <c r="F105" i="16"/>
  <c r="H38" i="16"/>
  <c r="H38" i="23" s="1"/>
  <c r="F94" i="16"/>
  <c r="A77" i="16"/>
  <c r="A77" i="23" s="1"/>
  <c r="A84" i="16"/>
  <c r="A84" i="23" s="1"/>
  <c r="H85" i="16"/>
  <c r="H85" i="23" s="1"/>
  <c r="C79" i="16"/>
  <c r="D105" i="16"/>
  <c r="C97" i="16"/>
  <c r="G97" i="16" s="1"/>
  <c r="D27" i="16"/>
  <c r="D27" i="23" s="1"/>
  <c r="E85" i="16"/>
  <c r="E85" i="23" s="1"/>
  <c r="D83" i="16"/>
  <c r="D83" i="23" s="1"/>
  <c r="C84" i="16"/>
  <c r="A25" i="16"/>
  <c r="A25" i="23" s="1"/>
  <c r="D82" i="16"/>
  <c r="D82" i="23" s="1"/>
  <c r="F25" i="16"/>
  <c r="F25" i="23" s="1"/>
  <c r="A70" i="16"/>
  <c r="A70" i="23" s="1"/>
  <c r="A68" i="16"/>
  <c r="A68" i="23" s="1"/>
  <c r="E67" i="16"/>
  <c r="E67" i="23" s="1"/>
  <c r="D53" i="16"/>
  <c r="D53" i="23" s="1"/>
  <c r="C72" i="16"/>
  <c r="H59" i="16"/>
  <c r="H59" i="23" s="1"/>
  <c r="C46" i="16"/>
  <c r="A65" i="16"/>
  <c r="A65" i="23" s="1"/>
  <c r="E93" i="16"/>
  <c r="E93" i="23" s="1"/>
  <c r="H55" i="16"/>
  <c r="H55" i="23" s="1"/>
  <c r="E92" i="16"/>
  <c r="E92" i="23" s="1"/>
  <c r="F102" i="16"/>
  <c r="F32" i="16"/>
  <c r="F32" i="23" s="1"/>
  <c r="F52" i="16"/>
  <c r="F52" i="23" s="1"/>
  <c r="C22" i="16"/>
  <c r="C81" i="16"/>
  <c r="A60" i="16"/>
  <c r="A60" i="23" s="1"/>
  <c r="E36" i="16"/>
  <c r="E36" i="23" s="1"/>
  <c r="H92" i="16"/>
  <c r="H92" i="23" s="1"/>
  <c r="C88" i="16"/>
  <c r="C68" i="16"/>
  <c r="H96" i="16"/>
  <c r="H80" i="16"/>
  <c r="H80" i="23" s="1"/>
  <c r="C52" i="16"/>
  <c r="F48" i="16"/>
  <c r="F48" i="23" s="1"/>
  <c r="A82" i="16"/>
  <c r="A82" i="23" s="1"/>
  <c r="A91" i="16"/>
  <c r="A91" i="23" s="1"/>
  <c r="D24" i="16"/>
  <c r="D24" i="23" s="1"/>
  <c r="E28" i="16"/>
  <c r="E28" i="23" s="1"/>
  <c r="F103" i="16"/>
  <c r="A96" i="16"/>
  <c r="C69" i="16"/>
  <c r="C21" i="16"/>
  <c r="H89" i="16"/>
  <c r="H89" i="23" s="1"/>
  <c r="A89" i="16"/>
  <c r="A89" i="23" s="1"/>
  <c r="A86" i="16"/>
  <c r="A86" i="23" s="1"/>
  <c r="H19" i="16"/>
  <c r="H19" i="23" s="1"/>
  <c r="C50" i="16"/>
  <c r="C85" i="16"/>
  <c r="E69" i="16"/>
  <c r="E69" i="23" s="1"/>
  <c r="E54" i="16"/>
  <c r="E54" i="23" s="1"/>
  <c r="C73" i="16"/>
  <c r="F72" i="16"/>
  <c r="F72" i="23" s="1"/>
  <c r="F60" i="16"/>
  <c r="F60" i="23" s="1"/>
  <c r="E79" i="16"/>
  <c r="E79" i="23" s="1"/>
  <c r="F65" i="16"/>
  <c r="F65" i="23" s="1"/>
  <c r="C87" i="16"/>
  <c r="C23" i="16"/>
  <c r="H29" i="16"/>
  <c r="H29" i="23" s="1"/>
  <c r="F51" i="16"/>
  <c r="F51" i="23" s="1"/>
  <c r="A33" i="16"/>
  <c r="A33" i="23" s="1"/>
  <c r="E39" i="16"/>
  <c r="E39" i="23" s="1"/>
  <c r="D74" i="16"/>
  <c r="D74" i="23" s="1"/>
  <c r="E34" i="16"/>
  <c r="E34" i="23" s="1"/>
  <c r="F21" i="16"/>
  <c r="F21" i="23" s="1"/>
  <c r="H79" i="16"/>
  <c r="H79" i="23" s="1"/>
  <c r="A53" i="16"/>
  <c r="A53" i="23" s="1"/>
  <c r="C82" i="16"/>
  <c r="F45" i="16"/>
  <c r="F45" i="23" s="1"/>
  <c r="H101" i="16"/>
  <c r="F20" i="16"/>
  <c r="F20" i="23" s="1"/>
  <c r="H95" i="16"/>
  <c r="D88" i="16"/>
  <c r="D88" i="23" s="1"/>
  <c r="A78" i="16"/>
  <c r="A78" i="23" s="1"/>
  <c r="A37" i="16"/>
  <c r="A37" i="23" s="1"/>
  <c r="A59" i="16"/>
  <c r="A59" i="23" s="1"/>
  <c r="H30" i="16"/>
  <c r="H30" i="23" s="1"/>
  <c r="E102" i="16"/>
  <c r="E53" i="16"/>
  <c r="E53" i="23" s="1"/>
  <c r="D94" i="16"/>
  <c r="D93" i="16"/>
  <c r="D93" i="23" s="1"/>
  <c r="H73" i="16"/>
  <c r="H73" i="23" s="1"/>
  <c r="F58" i="16"/>
  <c r="F58" i="23" s="1"/>
  <c r="H63" i="16"/>
  <c r="H63" i="23" s="1"/>
  <c r="E38" i="16"/>
  <c r="E38" i="23" s="1"/>
  <c r="A101" i="16"/>
  <c r="A105" i="16"/>
  <c r="D34" i="16"/>
  <c r="D34" i="23" s="1"/>
  <c r="C32" i="16"/>
  <c r="D33" i="16"/>
  <c r="D33" i="23" s="1"/>
  <c r="E17" i="16"/>
  <c r="E17" i="23" s="1"/>
  <c r="D96" i="16"/>
  <c r="C95" i="16"/>
  <c r="G95" i="16" s="1"/>
  <c r="C90" i="16"/>
  <c r="F86" i="16"/>
  <c r="F86" i="23" s="1"/>
  <c r="H104" i="16"/>
  <c r="A54" i="16"/>
  <c r="A54" i="23" s="1"/>
  <c r="H49" i="16"/>
  <c r="H49" i="23" s="1"/>
  <c r="A72" i="16"/>
  <c r="A72" i="23" s="1"/>
  <c r="H82" i="16"/>
  <c r="H82" i="23" s="1"/>
  <c r="D42" i="16"/>
  <c r="D42" i="23" s="1"/>
  <c r="D26" i="16"/>
  <c r="D26" i="23" s="1"/>
  <c r="H53" i="16"/>
  <c r="H53" i="23" s="1"/>
  <c r="C47" i="16"/>
  <c r="E75" i="16"/>
  <c r="E75" i="23" s="1"/>
  <c r="D37" i="16"/>
  <c r="D37" i="23" s="1"/>
  <c r="C63" i="16"/>
  <c r="H76" i="16"/>
  <c r="H76" i="23" s="1"/>
  <c r="F89" i="16"/>
  <c r="F89" i="23" s="1"/>
  <c r="F95" i="16"/>
  <c r="A100" i="16"/>
  <c r="E97" i="16"/>
  <c r="D50" i="16"/>
  <c r="D50" i="23" s="1"/>
  <c r="E20" i="16"/>
  <c r="E20" i="23" s="1"/>
  <c r="E18" i="16"/>
  <c r="E18" i="23" s="1"/>
  <c r="C34" i="16"/>
  <c r="C40" i="16"/>
  <c r="A81" i="16"/>
  <c r="A81" i="23" s="1"/>
  <c r="E26" i="16"/>
  <c r="E26" i="23" s="1"/>
  <c r="D97" i="16"/>
  <c r="F84" i="16"/>
  <c r="F84" i="23" s="1"/>
  <c r="A34" i="16"/>
  <c r="A34" i="23" s="1"/>
  <c r="E96" i="16"/>
  <c r="C33" i="16"/>
  <c r="C17" i="16"/>
  <c r="C65" i="16"/>
  <c r="H70" i="16"/>
  <c r="H70" i="23" s="1"/>
  <c r="A93" i="16"/>
  <c r="A93" i="23" s="1"/>
  <c r="E82" i="16"/>
  <c r="E82" i="23" s="1"/>
  <c r="A24" i="16"/>
  <c r="A24" i="23" s="1"/>
  <c r="E57" i="16"/>
  <c r="E57" i="23" s="1"/>
  <c r="E35" i="16"/>
  <c r="E35" i="23" s="1"/>
  <c r="C70" i="16"/>
  <c r="D29" i="16"/>
  <c r="D29" i="23" s="1"/>
  <c r="C49" i="16"/>
  <c r="D80" i="16"/>
  <c r="D80" i="23" s="1"/>
  <c r="E52" i="16"/>
  <c r="E52" i="23" s="1"/>
  <c r="D72" i="16"/>
  <c r="D72" i="23" s="1"/>
  <c r="F78" i="16"/>
  <c r="F78" i="23" s="1"/>
  <c r="A92" i="16"/>
  <c r="A92" i="23" s="1"/>
  <c r="E78" i="16"/>
  <c r="E78" i="23" s="1"/>
  <c r="E76" i="16"/>
  <c r="E76" i="23" s="1"/>
  <c r="F79" i="16"/>
  <c r="F79" i="23" s="1"/>
  <c r="F26" i="16"/>
  <c r="F26" i="23" s="1"/>
  <c r="F88" i="16"/>
  <c r="F88" i="23" s="1"/>
  <c r="C27" i="16"/>
  <c r="F53" i="16"/>
  <c r="F53" i="23" s="1"/>
  <c r="A32" i="16"/>
  <c r="A32" i="23" s="1"/>
  <c r="C74" i="16"/>
  <c r="A41" i="16"/>
  <c r="A41" i="23" s="1"/>
  <c r="C31" i="16"/>
  <c r="F91" i="16"/>
  <c r="F91" i="23" s="1"/>
  <c r="A64" i="16"/>
  <c r="A64" i="23" s="1"/>
  <c r="F97" i="16"/>
  <c r="H25" i="16"/>
  <c r="H25" i="23" s="1"/>
  <c r="A52" i="16"/>
  <c r="A52" i="23" s="1"/>
  <c r="D59" i="16"/>
  <c r="D59" i="23" s="1"/>
  <c r="A30" i="16"/>
  <c r="A30" i="23" s="1"/>
  <c r="E73" i="16"/>
  <c r="E73" i="23" s="1"/>
  <c r="C80" i="16"/>
  <c r="H90" i="16"/>
  <c r="H90" i="23" s="1"/>
  <c r="D43" i="16"/>
  <c r="D43" i="23" s="1"/>
  <c r="F67" i="16"/>
  <c r="F67" i="23" s="1"/>
  <c r="H54" i="16"/>
  <c r="H54" i="23" s="1"/>
  <c r="C55" i="16"/>
  <c r="F66" i="16"/>
  <c r="F66" i="23" s="1"/>
  <c r="F62" i="16"/>
  <c r="F62" i="23" s="1"/>
  <c r="E55" i="16"/>
  <c r="E55" i="23" s="1"/>
  <c r="A67" i="16"/>
  <c r="A67" i="23" s="1"/>
  <c r="D98" i="16"/>
  <c r="A62" i="16"/>
  <c r="A62" i="23" s="1"/>
  <c r="D65" i="16"/>
  <c r="D65" i="23" s="1"/>
  <c r="H103" i="16"/>
  <c r="D45" i="16"/>
  <c r="D45" i="23" s="1"/>
  <c r="F75" i="16"/>
  <c r="F75" i="23" s="1"/>
  <c r="D92" i="16"/>
  <c r="D92" i="23" s="1"/>
  <c r="F57" i="16"/>
  <c r="F57" i="23" s="1"/>
  <c r="E64" i="16"/>
  <c r="E64" i="23" s="1"/>
  <c r="H67" i="16"/>
  <c r="H67" i="23" s="1"/>
  <c r="E58" i="16"/>
  <c r="E58" i="23" s="1"/>
  <c r="E62" i="16"/>
  <c r="E62" i="23" s="1"/>
  <c r="E103" i="16"/>
  <c r="F41" i="16"/>
  <c r="F41" i="23" s="1"/>
  <c r="E42" i="16"/>
  <c r="E42" i="23" s="1"/>
  <c r="A76" i="16"/>
  <c r="A76" i="23" s="1"/>
  <c r="F82" i="16"/>
  <c r="F82" i="23" s="1"/>
  <c r="A90" i="16"/>
  <c r="A90" i="23" s="1"/>
  <c r="F54" i="16"/>
  <c r="F54" i="23" s="1"/>
  <c r="F34" i="16"/>
  <c r="F34" i="23" s="1"/>
  <c r="D28" i="16"/>
  <c r="D28" i="23" s="1"/>
  <c r="D35" i="16"/>
  <c r="D35" i="23" s="1"/>
  <c r="E24" i="16"/>
  <c r="E24" i="23" s="1"/>
  <c r="F83" i="16"/>
  <c r="F83" i="23" s="1"/>
  <c r="H105" i="16"/>
  <c r="H65" i="16"/>
  <c r="H65" i="23" s="1"/>
  <c r="H94" i="16"/>
  <c r="H81" i="16"/>
  <c r="H81" i="23" s="1"/>
  <c r="C28" i="16"/>
  <c r="A79" i="16"/>
  <c r="A79" i="23" s="1"/>
  <c r="H41" i="16"/>
  <c r="H41" i="23" s="1"/>
  <c r="A23" i="16"/>
  <c r="A23" i="23" s="1"/>
  <c r="H78" i="16"/>
  <c r="H78" i="23" s="1"/>
  <c r="C78" i="16"/>
  <c r="F77" i="16"/>
  <c r="F77" i="23" s="1"/>
  <c r="D100" i="16"/>
  <c r="A46" i="16"/>
  <c r="A46" i="23" s="1"/>
  <c r="A19" i="16"/>
  <c r="A19" i="23" s="1"/>
  <c r="E72" i="16"/>
  <c r="E72" i="23" s="1"/>
  <c r="H52" i="16"/>
  <c r="H52" i="23" s="1"/>
  <c r="D68" i="16"/>
  <c r="D68" i="23" s="1"/>
  <c r="F27" i="16"/>
  <c r="F27" i="23" s="1"/>
  <c r="C77" i="16"/>
  <c r="D91" i="16"/>
  <c r="D91" i="23" s="1"/>
  <c r="D22" i="16"/>
  <c r="D22" i="23" s="1"/>
  <c r="C45" i="16"/>
  <c r="A28" i="16"/>
  <c r="A28" i="23" s="1"/>
  <c r="C38" i="16"/>
  <c r="F64" i="16"/>
  <c r="F64" i="23" s="1"/>
  <c r="A104" i="16"/>
  <c r="F55" i="16"/>
  <c r="F55" i="23" s="1"/>
  <c r="H51" i="16"/>
  <c r="H51" i="23" s="1"/>
  <c r="E84" i="16"/>
  <c r="E84" i="23" s="1"/>
  <c r="C25" i="16"/>
  <c r="A51" i="16"/>
  <c r="A51" i="23" s="1"/>
  <c r="E65" i="16"/>
  <c r="E65" i="23" s="1"/>
  <c r="E104" i="16"/>
  <c r="D85" i="16"/>
  <c r="D85" i="23" s="1"/>
  <c r="E77" i="16"/>
  <c r="E77" i="23" s="1"/>
  <c r="C104" i="16"/>
  <c r="G104" i="16" s="1"/>
  <c r="H33" i="16"/>
  <c r="H33" i="23" s="1"/>
  <c r="C54" i="16"/>
  <c r="A57" i="16"/>
  <c r="A57" i="23" s="1"/>
  <c r="D51" i="16"/>
  <c r="D51" i="23" s="1"/>
  <c r="E60" i="16"/>
  <c r="E60" i="23" s="1"/>
  <c r="D64" i="16"/>
  <c r="D64" i="23" s="1"/>
  <c r="C58" i="16"/>
  <c r="E49" i="16"/>
  <c r="E49" i="23" s="1"/>
  <c r="D89" i="16"/>
  <c r="D89" i="23" s="1"/>
  <c r="E30" i="16"/>
  <c r="E30" i="23" s="1"/>
  <c r="E90" i="16"/>
  <c r="E90" i="23" s="1"/>
  <c r="H77" i="16"/>
  <c r="H77" i="23" s="1"/>
  <c r="F59" i="16"/>
  <c r="F59" i="23" s="1"/>
  <c r="H39" i="16"/>
  <c r="H39" i="23" s="1"/>
  <c r="E91" i="16"/>
  <c r="E91" i="23" s="1"/>
  <c r="H66" i="16"/>
  <c r="H66" i="23" s="1"/>
  <c r="E48" i="16"/>
  <c r="E48" i="23" s="1"/>
  <c r="H37" i="16"/>
  <c r="H37" i="23" s="1"/>
  <c r="H87" i="16"/>
  <c r="H87" i="23" s="1"/>
  <c r="F49" i="16"/>
  <c r="F49" i="23" s="1"/>
  <c r="F93" i="16"/>
  <c r="F93" i="23" s="1"/>
  <c r="C20" i="16"/>
  <c r="F30" i="16"/>
  <c r="F30" i="23" s="1"/>
  <c r="D48" i="16"/>
  <c r="D48" i="23" s="1"/>
  <c r="E32" i="16"/>
  <c r="E32" i="23" s="1"/>
  <c r="C76" i="16"/>
  <c r="H23" i="16"/>
  <c r="H23" i="23" s="1"/>
  <c r="D104" i="16"/>
  <c r="D41" i="16"/>
  <c r="D41" i="23" s="1"/>
  <c r="F40" i="16"/>
  <c r="F40" i="23" s="1"/>
  <c r="C42" i="16"/>
  <c r="H86" i="16"/>
  <c r="H86" i="23" s="1"/>
  <c r="A49" i="16"/>
  <c r="A49" i="23" s="1"/>
  <c r="F81" i="16"/>
  <c r="F81" i="23" s="1"/>
  <c r="F33" i="16"/>
  <c r="F33" i="23" s="1"/>
  <c r="C71" i="16"/>
  <c r="H88" i="16"/>
  <c r="H88" i="23" s="1"/>
  <c r="F63" i="16"/>
  <c r="F63" i="23" s="1"/>
  <c r="H44" i="16"/>
  <c r="H44" i="23" s="1"/>
  <c r="F71" i="16"/>
  <c r="F71" i="23" s="1"/>
  <c r="F28" i="16"/>
  <c r="F28" i="23" s="1"/>
  <c r="F74" i="16"/>
  <c r="F74" i="23" s="1"/>
  <c r="C44" i="16"/>
  <c r="A61" i="16"/>
  <c r="A61" i="23" s="1"/>
  <c r="H36" i="16"/>
  <c r="H36" i="23" s="1"/>
  <c r="A83" i="16"/>
  <c r="A83" i="23" s="1"/>
  <c r="D30" i="16"/>
  <c r="D30" i="23" s="1"/>
  <c r="F96" i="16"/>
  <c r="D31" i="16"/>
  <c r="D31" i="23" s="1"/>
  <c r="H74" i="16"/>
  <c r="H74" i="23" s="1"/>
  <c r="E80" i="16"/>
  <c r="E80" i="23" s="1"/>
  <c r="F23" i="16"/>
  <c r="F23" i="23" s="1"/>
  <c r="E71" i="16"/>
  <c r="E71" i="23" s="1"/>
  <c r="E23" i="16"/>
  <c r="E23" i="23" s="1"/>
  <c r="A42" i="16"/>
  <c r="A42" i="23" s="1"/>
  <c r="A31" i="16"/>
  <c r="A31" i="23" s="1"/>
  <c r="D75" i="16"/>
  <c r="D75" i="23" s="1"/>
  <c r="A63" i="16"/>
  <c r="A63" i="23" s="1"/>
  <c r="H48" i="16"/>
  <c r="H48" i="23" s="1"/>
  <c r="A75" i="16"/>
  <c r="A75" i="23" s="1"/>
  <c r="F56" i="16"/>
  <c r="F56" i="23" s="1"/>
  <c r="F68" i="16"/>
  <c r="F68" i="23" s="1"/>
  <c r="H84" i="16"/>
  <c r="H84" i="23" s="1"/>
  <c r="F92" i="16"/>
  <c r="F92" i="23" s="1"/>
  <c r="C67" i="16"/>
  <c r="D56" i="16"/>
  <c r="D56" i="23" s="1"/>
  <c r="H75" i="16"/>
  <c r="H75" i="23" s="1"/>
  <c r="F29" i="16"/>
  <c r="F29" i="23" s="1"/>
  <c r="E40" i="16"/>
  <c r="E40" i="23" s="1"/>
  <c r="D62" i="16"/>
  <c r="D62" i="23" s="1"/>
  <c r="A20" i="16"/>
  <c r="A20" i="23" s="1"/>
  <c r="F100" i="16"/>
  <c r="H56" i="16"/>
  <c r="H56" i="23" s="1"/>
  <c r="A97" i="16"/>
  <c r="C48" i="16"/>
  <c r="F70" i="16"/>
  <c r="F70" i="23" s="1"/>
  <c r="D86" i="16"/>
  <c r="D86" i="23" s="1"/>
  <c r="C92" i="16"/>
  <c r="H68" i="16"/>
  <c r="H68" i="23" s="1"/>
  <c r="A39" i="16"/>
  <c r="A39" i="23" s="1"/>
  <c r="E59" i="16"/>
  <c r="E59" i="23" s="1"/>
  <c r="E25" i="16"/>
  <c r="E25" i="23" s="1"/>
  <c r="A73" i="16"/>
  <c r="A73" i="23" s="1"/>
  <c r="H102" i="16"/>
  <c r="H28" i="16"/>
  <c r="H28" i="23" s="1"/>
  <c r="C35" i="16"/>
  <c r="H22" i="16"/>
  <c r="H22" i="23" s="1"/>
  <c r="F104" i="16"/>
  <c r="D78" i="16"/>
  <c r="D78" i="23" s="1"/>
  <c r="H60" i="16"/>
  <c r="H60" i="23" s="1"/>
  <c r="A38" i="16"/>
  <c r="A38" i="23" s="1"/>
  <c r="H58" i="16"/>
  <c r="H58" i="23" s="1"/>
  <c r="C75" i="16"/>
  <c r="D87" i="16"/>
  <c r="D87" i="23" s="1"/>
  <c r="E88" i="16"/>
  <c r="E88" i="23" s="1"/>
  <c r="H91" i="16"/>
  <c r="H91" i="23" s="1"/>
  <c r="C57" i="16"/>
  <c r="C105" i="16"/>
  <c r="G105" i="16" s="1"/>
  <c r="A94" i="16"/>
  <c r="D38" i="16"/>
  <c r="D38" i="23" s="1"/>
  <c r="H93" i="16"/>
  <c r="H93" i="23" s="1"/>
  <c r="C36" i="16"/>
  <c r="E100" i="16"/>
  <c r="A50" i="16"/>
  <c r="A50" i="23" s="1"/>
  <c r="C61" i="16"/>
  <c r="E47" i="16"/>
  <c r="E47" i="23" s="1"/>
  <c r="E33" i="16"/>
  <c r="E33" i="23" s="1"/>
  <c r="J77" i="10"/>
  <c r="G83" i="10"/>
  <c r="H82" i="10" s="1"/>
  <c r="Q63" i="10"/>
  <c r="R62" i="10" s="1"/>
  <c r="N70" i="10"/>
  <c r="O69" i="10" s="1"/>
  <c r="K76" i="10" l="1"/>
  <c r="I81" i="10"/>
  <c r="U57" i="10"/>
  <c r="G44" i="16"/>
  <c r="G44" i="23" s="1"/>
  <c r="C44" i="23"/>
  <c r="G42" i="16"/>
  <c r="G42" i="23" s="1"/>
  <c r="C42" i="23"/>
  <c r="G50" i="16"/>
  <c r="G50" i="23" s="1"/>
  <c r="C50" i="23"/>
  <c r="N71" i="10"/>
  <c r="O70" i="10" s="1"/>
  <c r="G71" i="16"/>
  <c r="G71" i="23" s="1"/>
  <c r="C71" i="23"/>
  <c r="G54" i="16"/>
  <c r="G54" i="23" s="1"/>
  <c r="C54" i="23"/>
  <c r="G25" i="16"/>
  <c r="G25" i="23" s="1"/>
  <c r="C25" i="23"/>
  <c r="G45" i="16"/>
  <c r="G45" i="23" s="1"/>
  <c r="C45" i="23"/>
  <c r="G78" i="16"/>
  <c r="G78" i="23" s="1"/>
  <c r="C78" i="23"/>
  <c r="G80" i="16"/>
  <c r="G80" i="23" s="1"/>
  <c r="C80" i="23"/>
  <c r="G33" i="16"/>
  <c r="G33" i="23" s="1"/>
  <c r="C33" i="23"/>
  <c r="G34" i="16"/>
  <c r="G34" i="23" s="1"/>
  <c r="C34" i="23"/>
  <c r="G47" i="16"/>
  <c r="G47" i="23" s="1"/>
  <c r="C47" i="23"/>
  <c r="G82" i="16"/>
  <c r="G82" i="23" s="1"/>
  <c r="C82" i="23"/>
  <c r="G85" i="16"/>
  <c r="G85" i="23" s="1"/>
  <c r="C85" i="23"/>
  <c r="G22" i="16"/>
  <c r="G22" i="23" s="1"/>
  <c r="C22" i="23"/>
  <c r="G46" i="16"/>
  <c r="G46" i="23" s="1"/>
  <c r="C46" i="23"/>
  <c r="G79" i="16"/>
  <c r="G79" i="23" s="1"/>
  <c r="C79" i="23"/>
  <c r="G59" i="16"/>
  <c r="G59" i="23" s="1"/>
  <c r="C59" i="23"/>
  <c r="G83" i="16"/>
  <c r="G83" i="23" s="1"/>
  <c r="C83" i="23"/>
  <c r="G51" i="16"/>
  <c r="G51" i="23" s="1"/>
  <c r="C51" i="23"/>
  <c r="G30" i="16"/>
  <c r="G30" i="23" s="1"/>
  <c r="C30" i="23"/>
  <c r="G64" i="16"/>
  <c r="G64" i="23" s="1"/>
  <c r="C64" i="23"/>
  <c r="G84" i="10"/>
  <c r="H83" i="10" s="1"/>
  <c r="B94" i="10"/>
  <c r="W53" i="10"/>
  <c r="G73" i="16"/>
  <c r="G73" i="23" s="1"/>
  <c r="C73" i="23"/>
  <c r="G24" i="16"/>
  <c r="G24" i="23" s="1"/>
  <c r="C24" i="23"/>
  <c r="G36" i="16"/>
  <c r="G36" i="23" s="1"/>
  <c r="C36" i="23"/>
  <c r="G35" i="16"/>
  <c r="G35" i="23" s="1"/>
  <c r="C35" i="23"/>
  <c r="G76" i="16"/>
  <c r="G76" i="23" s="1"/>
  <c r="C76" i="23"/>
  <c r="G38" i="16"/>
  <c r="G38" i="23" s="1"/>
  <c r="C38" i="23"/>
  <c r="G27" i="16"/>
  <c r="G27" i="23" s="1"/>
  <c r="C27" i="23"/>
  <c r="G65" i="16"/>
  <c r="G65" i="23" s="1"/>
  <c r="C65" i="23"/>
  <c r="G90" i="16"/>
  <c r="G90" i="23" s="1"/>
  <c r="C90" i="23"/>
  <c r="G23" i="16"/>
  <c r="G23" i="23" s="1"/>
  <c r="C23" i="23"/>
  <c r="G21" i="16"/>
  <c r="G21" i="23" s="1"/>
  <c r="C21" i="23"/>
  <c r="G68" i="16"/>
  <c r="G68" i="23" s="1"/>
  <c r="C68" i="23"/>
  <c r="G72" i="16"/>
  <c r="G72" i="23" s="1"/>
  <c r="C72" i="23"/>
  <c r="G84" i="16"/>
  <c r="G84" i="23" s="1"/>
  <c r="C84" i="23"/>
  <c r="G37" i="16"/>
  <c r="G37" i="23" s="1"/>
  <c r="C37" i="23"/>
  <c r="G53" i="16"/>
  <c r="G53" i="23" s="1"/>
  <c r="C53" i="23"/>
  <c r="G89" i="16"/>
  <c r="G89" i="23" s="1"/>
  <c r="C89" i="23"/>
  <c r="G26" i="16"/>
  <c r="G26" i="23" s="1"/>
  <c r="C26" i="23"/>
  <c r="G86" i="16"/>
  <c r="G86" i="23" s="1"/>
  <c r="C86" i="23"/>
  <c r="G56" i="16"/>
  <c r="G56" i="23" s="1"/>
  <c r="C56" i="23"/>
  <c r="P66" i="10"/>
  <c r="Z47" i="10"/>
  <c r="Y48" i="10"/>
  <c r="V55" i="10"/>
  <c r="D91" i="10"/>
  <c r="E90" i="10" s="1"/>
  <c r="G48" i="16"/>
  <c r="G48" i="23" s="1"/>
  <c r="C48" i="23"/>
  <c r="G28" i="16"/>
  <c r="G28" i="23" s="1"/>
  <c r="C28" i="23"/>
  <c r="G31" i="16"/>
  <c r="G31" i="23" s="1"/>
  <c r="C31" i="23"/>
  <c r="G49" i="16"/>
  <c r="G49" i="23" s="1"/>
  <c r="C49" i="23"/>
  <c r="G63" i="16"/>
  <c r="G63" i="23" s="1"/>
  <c r="C63" i="23"/>
  <c r="G62" i="16"/>
  <c r="G62" i="23" s="1"/>
  <c r="C62" i="23"/>
  <c r="G19" i="16"/>
  <c r="G19" i="23" s="1"/>
  <c r="C19" i="23"/>
  <c r="G29" i="16"/>
  <c r="G29" i="23" s="1"/>
  <c r="C29" i="23"/>
  <c r="S60" i="10"/>
  <c r="D94" i="23"/>
  <c r="E94" i="23"/>
  <c r="G94" i="23"/>
  <c r="A94" i="23"/>
  <c r="H94" i="23"/>
  <c r="C94" i="23"/>
  <c r="F94" i="23"/>
  <c r="I95" i="13"/>
  <c r="L74" i="10"/>
  <c r="L75" i="10" s="1"/>
  <c r="L76" i="10" s="1"/>
  <c r="G97" i="11"/>
  <c r="F97" i="11"/>
  <c r="E97" i="11"/>
  <c r="C97" i="11"/>
  <c r="K97" i="11"/>
  <c r="J78" i="10"/>
  <c r="K77" i="10" s="1"/>
  <c r="G92" i="16"/>
  <c r="G92" i="23" s="1"/>
  <c r="C92" i="23"/>
  <c r="G61" i="16"/>
  <c r="G61" i="23" s="1"/>
  <c r="C61" i="23"/>
  <c r="G57" i="16"/>
  <c r="G57" i="23" s="1"/>
  <c r="C57" i="23"/>
  <c r="G75" i="16"/>
  <c r="G75" i="23" s="1"/>
  <c r="C75" i="23"/>
  <c r="G67" i="16"/>
  <c r="G67" i="23" s="1"/>
  <c r="C67" i="23"/>
  <c r="G20" i="16"/>
  <c r="G20" i="23" s="1"/>
  <c r="C20" i="23"/>
  <c r="G58" i="16"/>
  <c r="G58" i="23" s="1"/>
  <c r="C58" i="23"/>
  <c r="G77" i="16"/>
  <c r="G77" i="23" s="1"/>
  <c r="C77" i="23"/>
  <c r="G55" i="16"/>
  <c r="G55" i="23" s="1"/>
  <c r="C55" i="23"/>
  <c r="G74" i="16"/>
  <c r="G74" i="23" s="1"/>
  <c r="C74" i="23"/>
  <c r="G70" i="16"/>
  <c r="G70" i="23" s="1"/>
  <c r="C70" i="23"/>
  <c r="G17" i="16"/>
  <c r="G17" i="23" s="1"/>
  <c r="C17" i="23"/>
  <c r="G40" i="16"/>
  <c r="G40" i="23" s="1"/>
  <c r="C40" i="23"/>
  <c r="G32" i="16"/>
  <c r="G32" i="23" s="1"/>
  <c r="C32" i="23"/>
  <c r="G87" i="16"/>
  <c r="G87" i="23" s="1"/>
  <c r="C87" i="23"/>
  <c r="G69" i="16"/>
  <c r="G69" i="23" s="1"/>
  <c r="C69" i="23"/>
  <c r="G52" i="16"/>
  <c r="G52" i="23" s="1"/>
  <c r="C52" i="23"/>
  <c r="G88" i="16"/>
  <c r="G88" i="23" s="1"/>
  <c r="C88" i="23"/>
  <c r="G81" i="16"/>
  <c r="G81" i="23" s="1"/>
  <c r="C81" i="23"/>
  <c r="G39" i="16"/>
  <c r="G39" i="23" s="1"/>
  <c r="C39" i="23"/>
  <c r="G66" i="16"/>
  <c r="G66" i="23" s="1"/>
  <c r="C66" i="23"/>
  <c r="G41" i="16"/>
  <c r="G41" i="23" s="1"/>
  <c r="C41" i="23"/>
  <c r="G43" i="16"/>
  <c r="G43" i="23" s="1"/>
  <c r="C43" i="23"/>
  <c r="G60" i="16"/>
  <c r="G60" i="23" s="1"/>
  <c r="C60" i="23"/>
  <c r="G91" i="16"/>
  <c r="G91" i="23" s="1"/>
  <c r="C91" i="23"/>
  <c r="A99" i="16"/>
  <c r="F87" i="10"/>
  <c r="F88" i="10" s="1"/>
  <c r="Q64" i="10"/>
  <c r="C93" i="23"/>
  <c r="Q65" i="10" l="1"/>
  <c r="I82" i="10"/>
  <c r="I83" i="10" s="1"/>
  <c r="X52" i="10"/>
  <c r="X53" i="10" s="1"/>
  <c r="C13" i="16"/>
  <c r="C16" i="16"/>
  <c r="C14" i="16"/>
  <c r="C18" i="16"/>
  <c r="C15" i="16"/>
  <c r="C99" i="16"/>
  <c r="G99" i="16" s="1"/>
  <c r="M73" i="10"/>
  <c r="M74" i="10" s="1"/>
  <c r="F89" i="10"/>
  <c r="B95" i="10"/>
  <c r="D13" i="16"/>
  <c r="D13" i="23" s="1"/>
  <c r="D15" i="16"/>
  <c r="D15" i="23" s="1"/>
  <c r="D16" i="16"/>
  <c r="D16" i="23" s="1"/>
  <c r="D18" i="16"/>
  <c r="D18" i="23" s="1"/>
  <c r="D17" i="16"/>
  <c r="D17" i="23" s="1"/>
  <c r="D20" i="16"/>
  <c r="D20" i="23" s="1"/>
  <c r="D99" i="16"/>
  <c r="P67" i="10"/>
  <c r="Q66" i="10" s="1"/>
  <c r="K78" i="10"/>
  <c r="L77" i="10" s="1"/>
  <c r="J79" i="10"/>
  <c r="E15" i="16"/>
  <c r="E15" i="23" s="1"/>
  <c r="E16" i="16"/>
  <c r="E16" i="23" s="1"/>
  <c r="E14" i="16"/>
  <c r="E14" i="23" s="1"/>
  <c r="E19" i="16"/>
  <c r="E19" i="23" s="1"/>
  <c r="E99" i="16"/>
  <c r="G95" i="23"/>
  <c r="D95" i="23"/>
  <c r="C95" i="23"/>
  <c r="A95" i="23"/>
  <c r="F95" i="23"/>
  <c r="E95" i="23"/>
  <c r="H95" i="23"/>
  <c r="I96" i="13"/>
  <c r="S61" i="10"/>
  <c r="V56" i="10"/>
  <c r="W54" i="10"/>
  <c r="N72" i="10"/>
  <c r="O71" i="10" s="1"/>
  <c r="H84" i="10"/>
  <c r="G85" i="10"/>
  <c r="H15" i="16"/>
  <c r="H15" i="23" s="1"/>
  <c r="H14" i="16"/>
  <c r="H14" i="23" s="1"/>
  <c r="H16" i="16"/>
  <c r="H16" i="23" s="1"/>
  <c r="H17" i="16"/>
  <c r="H17" i="23" s="1"/>
  <c r="H18" i="16"/>
  <c r="H18" i="23" s="1"/>
  <c r="H99" i="16"/>
  <c r="F18" i="16"/>
  <c r="F18" i="23" s="1"/>
  <c r="F16" i="16"/>
  <c r="F16" i="23" s="1"/>
  <c r="F99" i="16"/>
  <c r="T59" i="10"/>
  <c r="Y49" i="10"/>
  <c r="Z48" i="10" s="1"/>
  <c r="R63" i="10"/>
  <c r="R64" i="10" s="1"/>
  <c r="C93" i="10"/>
  <c r="C94" i="10" s="1"/>
  <c r="W55" i="10" l="1"/>
  <c r="M75" i="10"/>
  <c r="R65" i="10"/>
  <c r="S62" i="10"/>
  <c r="C95" i="10"/>
  <c r="S63" i="10"/>
  <c r="S64" i="10" s="1"/>
  <c r="Y50" i="10"/>
  <c r="J80" i="10"/>
  <c r="K79" i="10" s="1"/>
  <c r="L78" i="10" s="1"/>
  <c r="G14" i="16"/>
  <c r="G14" i="23" s="1"/>
  <c r="C14" i="23"/>
  <c r="G16" i="16"/>
  <c r="G16" i="23" s="1"/>
  <c r="C16" i="23"/>
  <c r="U58" i="10"/>
  <c r="G86" i="10"/>
  <c r="H85" i="10" s="1"/>
  <c r="I84" i="10" s="1"/>
  <c r="X54" i="10"/>
  <c r="T60" i="10"/>
  <c r="T61" i="10" s="1"/>
  <c r="G15" i="16"/>
  <c r="G15" i="23" s="1"/>
  <c r="C15" i="23"/>
  <c r="G13" i="16"/>
  <c r="G13" i="23" s="1"/>
  <c r="C13" i="23"/>
  <c r="C96" i="23"/>
  <c r="F96" i="23"/>
  <c r="D96" i="23"/>
  <c r="G96" i="23"/>
  <c r="E96" i="23"/>
  <c r="H96" i="23"/>
  <c r="A96" i="23"/>
  <c r="I97" i="13"/>
  <c r="P68" i="10"/>
  <c r="N73" i="10"/>
  <c r="O72" i="10" s="1"/>
  <c r="G18" i="16"/>
  <c r="G18" i="23" s="1"/>
  <c r="C18" i="23"/>
  <c r="D92" i="10"/>
  <c r="D93" i="10" s="1"/>
  <c r="D94" i="10" l="1"/>
  <c r="D95" i="10" s="1"/>
  <c r="G87" i="10"/>
  <c r="H86" i="10" s="1"/>
  <c r="P69" i="10"/>
  <c r="Q67" i="10"/>
  <c r="V57" i="10"/>
  <c r="Y51" i="10"/>
  <c r="M76" i="10"/>
  <c r="E91" i="10"/>
  <c r="E92" i="10" s="1"/>
  <c r="A97" i="23"/>
  <c r="E97" i="23"/>
  <c r="C97" i="23"/>
  <c r="G97" i="23"/>
  <c r="D97" i="23"/>
  <c r="H97" i="23"/>
  <c r="F97" i="23"/>
  <c r="I98" i="13"/>
  <c r="U59" i="10"/>
  <c r="U60" i="10" s="1"/>
  <c r="J81" i="10"/>
  <c r="Z49" i="10"/>
  <c r="T62" i="10"/>
  <c r="N74" i="10"/>
  <c r="N75" i="10" s="1"/>
  <c r="Z50" i="10" l="1"/>
  <c r="E93" i="10"/>
  <c r="U61" i="10"/>
  <c r="J82" i="10"/>
  <c r="W56" i="10"/>
  <c r="R66" i="10"/>
  <c r="R67" i="10" s="1"/>
  <c r="Q68" i="10"/>
  <c r="G88" i="10"/>
  <c r="E94" i="10"/>
  <c r="V58" i="10"/>
  <c r="V59" i="10" s="1"/>
  <c r="K80" i="10"/>
  <c r="K81" i="10" s="1"/>
  <c r="Y52" i="10"/>
  <c r="I85" i="10"/>
  <c r="T63" i="10"/>
  <c r="U62" i="10" s="1"/>
  <c r="D98" i="23"/>
  <c r="H98" i="23"/>
  <c r="A98" i="23"/>
  <c r="C98" i="23"/>
  <c r="E98" i="23"/>
  <c r="F98" i="23"/>
  <c r="G98" i="23"/>
  <c r="I99" i="13"/>
  <c r="I100" i="13" s="1"/>
  <c r="I101" i="13" s="1"/>
  <c r="I102" i="13" s="1"/>
  <c r="I103" i="13" s="1"/>
  <c r="I104" i="13" s="1"/>
  <c r="I105" i="13" s="1"/>
  <c r="I106" i="13" s="1"/>
  <c r="I107" i="13" s="1"/>
  <c r="I108" i="13" s="1"/>
  <c r="I109" i="13" s="1"/>
  <c r="I110" i="13" s="1"/>
  <c r="I111" i="13" s="1"/>
  <c r="I112" i="13" s="1"/>
  <c r="I113" i="13" s="1"/>
  <c r="I114" i="13" s="1"/>
  <c r="I115" i="13" s="1"/>
  <c r="I116" i="13" s="1"/>
  <c r="I117" i="13" s="1"/>
  <c r="I118" i="13" s="1"/>
  <c r="I119" i="13" s="1"/>
  <c r="I120" i="13" s="1"/>
  <c r="I121" i="13" s="1"/>
  <c r="I122" i="13" s="1"/>
  <c r="I123" i="13" s="1"/>
  <c r="F90" i="10"/>
  <c r="M77" i="10"/>
  <c r="N76" i="10" s="1"/>
  <c r="Q69" i="10"/>
  <c r="P70" i="10"/>
  <c r="O73" i="10"/>
  <c r="V60" i="10" l="1"/>
  <c r="P71" i="10"/>
  <c r="Q70" i="10" s="1"/>
  <c r="S65" i="10"/>
  <c r="V61" i="10"/>
  <c r="Y53" i="10"/>
  <c r="G89" i="10"/>
  <c r="J83" i="10"/>
  <c r="K82" i="10" s="1"/>
  <c r="F91" i="10"/>
  <c r="G90" i="10" s="1"/>
  <c r="Z51" i="10"/>
  <c r="E95" i="10"/>
  <c r="H87" i="10"/>
  <c r="H88" i="10" s="1"/>
  <c r="X55" i="10"/>
  <c r="T64" i="10"/>
  <c r="L79" i="10"/>
  <c r="M78" i="10" s="1"/>
  <c r="O74" i="10"/>
  <c r="R68" i="10"/>
  <c r="W57" i="10"/>
  <c r="Z52" i="10" l="1"/>
  <c r="I86" i="10"/>
  <c r="L80" i="10"/>
  <c r="L81" i="10" s="1"/>
  <c r="L82" i="10" s="1"/>
  <c r="N77" i="10"/>
  <c r="J84" i="10"/>
  <c r="K83" i="10" s="1"/>
  <c r="F92" i="10"/>
  <c r="O75" i="10"/>
  <c r="U63" i="10"/>
  <c r="U64" i="10" s="1"/>
  <c r="I87" i="10"/>
  <c r="Y54" i="10"/>
  <c r="Y55" i="10" s="1"/>
  <c r="T65" i="10"/>
  <c r="X56" i="10"/>
  <c r="W58" i="10"/>
  <c r="H89" i="10"/>
  <c r="S66" i="10"/>
  <c r="P72" i="10"/>
  <c r="R69" i="10"/>
  <c r="M79" i="10" l="1"/>
  <c r="M80" i="10" s="1"/>
  <c r="V62" i="10"/>
  <c r="V63" i="10" s="1"/>
  <c r="T66" i="10"/>
  <c r="U65" i="10" s="1"/>
  <c r="S67" i="10"/>
  <c r="W59" i="10"/>
  <c r="M81" i="10"/>
  <c r="I88" i="10"/>
  <c r="P73" i="10"/>
  <c r="O76" i="10"/>
  <c r="G92" i="10"/>
  <c r="F93" i="10"/>
  <c r="H90" i="10"/>
  <c r="Q71" i="10"/>
  <c r="R70" i="10" s="1"/>
  <c r="Z53" i="10"/>
  <c r="Z54" i="10" s="1"/>
  <c r="G91" i="10"/>
  <c r="J85" i="10"/>
  <c r="K84" i="10" s="1"/>
  <c r="L83" i="10" s="1"/>
  <c r="X57" i="10"/>
  <c r="Y56" i="10" s="1"/>
  <c r="N78" i="10"/>
  <c r="Z55" i="10" l="1"/>
  <c r="M82" i="10"/>
  <c r="P74" i="10"/>
  <c r="H91" i="10"/>
  <c r="O77" i="10"/>
  <c r="Q72" i="10"/>
  <c r="W60" i="10"/>
  <c r="X58" i="10"/>
  <c r="Y57" i="10" s="1"/>
  <c r="J86" i="10"/>
  <c r="N79" i="10"/>
  <c r="G93" i="10"/>
  <c r="H92" i="10" s="1"/>
  <c r="F94" i="10"/>
  <c r="I89" i="10"/>
  <c r="S68" i="10"/>
  <c r="T67" i="10" s="1"/>
  <c r="V64" i="10"/>
  <c r="O78" i="10" l="1"/>
  <c r="Z56" i="10"/>
  <c r="U66" i="10"/>
  <c r="V65" i="10" s="1"/>
  <c r="R71" i="10"/>
  <c r="N80" i="10"/>
  <c r="W61" i="10"/>
  <c r="P75" i="10"/>
  <c r="J87" i="10"/>
  <c r="I90" i="10"/>
  <c r="X59" i="10"/>
  <c r="Q73" i="10"/>
  <c r="F95" i="10"/>
  <c r="G94" i="10" s="1"/>
  <c r="H93" i="10" s="1"/>
  <c r="K85" i="10"/>
  <c r="K86" i="10" s="1"/>
  <c r="I91" i="10"/>
  <c r="S69" i="10"/>
  <c r="I92" i="10" l="1"/>
  <c r="Y58" i="10"/>
  <c r="X60" i="10"/>
  <c r="X61" i="10" s="1"/>
  <c r="S70" i="10"/>
  <c r="J88" i="10"/>
  <c r="K87" i="10" s="1"/>
  <c r="Q75" i="10"/>
  <c r="P76" i="10"/>
  <c r="N81" i="10"/>
  <c r="R72" i="10"/>
  <c r="T68" i="10"/>
  <c r="T69" i="10" s="1"/>
  <c r="G95" i="10"/>
  <c r="H94" i="10" s="1"/>
  <c r="Q74" i="10"/>
  <c r="O79" i="10"/>
  <c r="O80" i="10" s="1"/>
  <c r="L84" i="10"/>
  <c r="L85" i="10" s="1"/>
  <c r="W62" i="10"/>
  <c r="Y59" i="10" l="1"/>
  <c r="L86" i="10"/>
  <c r="T70" i="10"/>
  <c r="J89" i="10"/>
  <c r="K88" i="10" s="1"/>
  <c r="H95" i="10"/>
  <c r="Z58" i="10"/>
  <c r="Z59" i="10" s="1"/>
  <c r="Z57" i="10"/>
  <c r="W63" i="10"/>
  <c r="U67" i="10"/>
  <c r="P77" i="10"/>
  <c r="Q76" i="10" s="1"/>
  <c r="R73" i="10"/>
  <c r="Y60" i="10"/>
  <c r="S71" i="10"/>
  <c r="I93" i="10"/>
  <c r="M83" i="10"/>
  <c r="N82" i="10" s="1"/>
  <c r="L87" i="10" l="1"/>
  <c r="O81" i="10"/>
  <c r="W64" i="10"/>
  <c r="X62" i="10"/>
  <c r="S72" i="10"/>
  <c r="I94" i="10"/>
  <c r="V67" i="10"/>
  <c r="V66" i="10"/>
  <c r="M84" i="10"/>
  <c r="U68" i="10"/>
  <c r="K89" i="10"/>
  <c r="L88" i="10" s="1"/>
  <c r="J90" i="10"/>
  <c r="R74" i="10"/>
  <c r="P78" i="10"/>
  <c r="Q77" i="10" s="1"/>
  <c r="U69" i="10" l="1"/>
  <c r="V68" i="10" s="1"/>
  <c r="W66" i="10"/>
  <c r="W65" i="10"/>
  <c r="R75" i="10"/>
  <c r="X63" i="10"/>
  <c r="X64" i="10" s="1"/>
  <c r="Y61" i="10"/>
  <c r="J91" i="10"/>
  <c r="M85" i="10"/>
  <c r="N83" i="10"/>
  <c r="T71" i="10"/>
  <c r="P79" i="10"/>
  <c r="Q78" i="10" s="1"/>
  <c r="S73" i="10"/>
  <c r="I95" i="10"/>
  <c r="N84" i="10" l="1"/>
  <c r="T72" i="10"/>
  <c r="Y62" i="10"/>
  <c r="J92" i="10"/>
  <c r="P80" i="10"/>
  <c r="Q79" i="10" s="1"/>
  <c r="O83" i="10"/>
  <c r="O82" i="10"/>
  <c r="K90" i="10"/>
  <c r="K91" i="10" s="1"/>
  <c r="R76" i="10"/>
  <c r="Z61" i="10"/>
  <c r="Z62" i="10" s="1"/>
  <c r="Z60" i="10"/>
  <c r="S74" i="10"/>
  <c r="W67" i="10"/>
  <c r="Y63" i="10"/>
  <c r="X65" i="10"/>
  <c r="U70" i="10"/>
  <c r="V69" i="10" s="1"/>
  <c r="M86" i="10"/>
  <c r="X66" i="10" l="1"/>
  <c r="Y64" i="10"/>
  <c r="Z63" i="10" s="1"/>
  <c r="T73" i="10"/>
  <c r="U71" i="10"/>
  <c r="W68" i="10"/>
  <c r="M87" i="10"/>
  <c r="R77" i="10"/>
  <c r="J93" i="10"/>
  <c r="K92" i="10" s="1"/>
  <c r="N85" i="10"/>
  <c r="O84" i="10" s="1"/>
  <c r="S75" i="10"/>
  <c r="P81" i="10"/>
  <c r="Q80" i="10" s="1"/>
  <c r="V70" i="10"/>
  <c r="L89" i="10"/>
  <c r="L90" i="10" s="1"/>
  <c r="Y65" i="10" l="1"/>
  <c r="N86" i="10"/>
  <c r="O85" i="10" s="1"/>
  <c r="T74" i="10"/>
  <c r="R78" i="10"/>
  <c r="J94" i="10"/>
  <c r="K93" i="10" s="1"/>
  <c r="S76" i="10"/>
  <c r="P82" i="10"/>
  <c r="Q81" i="10" s="1"/>
  <c r="X67" i="10"/>
  <c r="W69" i="10"/>
  <c r="M88" i="10"/>
  <c r="U72" i="10"/>
  <c r="Z64" i="10"/>
  <c r="L91" i="10"/>
  <c r="L92" i="10" l="1"/>
  <c r="X68" i="10"/>
  <c r="S77" i="10"/>
  <c r="N87" i="10"/>
  <c r="J95" i="10"/>
  <c r="R79" i="10"/>
  <c r="U73" i="10"/>
  <c r="M89" i="10"/>
  <c r="V71" i="10"/>
  <c r="V72" i="10" s="1"/>
  <c r="Q82" i="10"/>
  <c r="P83" i="10"/>
  <c r="T75" i="10"/>
  <c r="O86" i="10"/>
  <c r="Y66" i="10"/>
  <c r="Z65" i="10" s="1"/>
  <c r="T76" i="10" l="1"/>
  <c r="U74" i="10"/>
  <c r="R80" i="10"/>
  <c r="W70" i="10"/>
  <c r="W71" i="10" s="1"/>
  <c r="S78" i="10"/>
  <c r="O87" i="10"/>
  <c r="M90" i="10"/>
  <c r="P84" i="10"/>
  <c r="Q83" i="10" s="1"/>
  <c r="V73" i="10"/>
  <c r="V74" i="10" s="1"/>
  <c r="Y67" i="10"/>
  <c r="Z66" i="10" s="1"/>
  <c r="K94" i="10"/>
  <c r="K95" i="10" s="1"/>
  <c r="N88" i="10"/>
  <c r="U75" i="10"/>
  <c r="W72" i="10" l="1"/>
  <c r="L93" i="10"/>
  <c r="M91" i="10"/>
  <c r="R81" i="10"/>
  <c r="T77" i="10"/>
  <c r="O88" i="10"/>
  <c r="P85" i="10"/>
  <c r="Q84" i="10" s="1"/>
  <c r="N89" i="10"/>
  <c r="X69" i="10"/>
  <c r="X70" i="10" s="1"/>
  <c r="S79" i="10"/>
  <c r="S80" i="10" s="1"/>
  <c r="N90" i="10" l="1"/>
  <c r="T78" i="10"/>
  <c r="T79" i="10" s="1"/>
  <c r="S81" i="10"/>
  <c r="R82" i="10"/>
  <c r="U76" i="10"/>
  <c r="U77" i="10" s="1"/>
  <c r="U78" i="10" s="1"/>
  <c r="O89" i="10"/>
  <c r="L94" i="10"/>
  <c r="X71" i="10"/>
  <c r="P86" i="10"/>
  <c r="Q85" i="10" s="1"/>
  <c r="M92" i="10"/>
  <c r="Y68" i="10"/>
  <c r="W73" i="10"/>
  <c r="N91" i="10" l="1"/>
  <c r="V75" i="10"/>
  <c r="W74" i="10" s="1"/>
  <c r="R83" i="10"/>
  <c r="S82" i="10" s="1"/>
  <c r="T81" i="10" s="1"/>
  <c r="X72" i="10"/>
  <c r="T80" i="10"/>
  <c r="Z67" i="10"/>
  <c r="Z68" i="10" s="1"/>
  <c r="P87" i="10"/>
  <c r="Q86" i="10" s="1"/>
  <c r="L95" i="10"/>
  <c r="M93" i="10"/>
  <c r="Y69" i="10"/>
  <c r="V76" i="10" l="1"/>
  <c r="V77" i="10" s="1"/>
  <c r="X73" i="10"/>
  <c r="M94" i="10"/>
  <c r="Y70" i="10"/>
  <c r="P88" i="10"/>
  <c r="Q87" i="10" s="1"/>
  <c r="S83" i="10"/>
  <c r="R84" i="10"/>
  <c r="U79" i="10"/>
  <c r="M95" i="10"/>
  <c r="W75" i="10"/>
  <c r="N92" i="10"/>
  <c r="N93" i="10" s="1"/>
  <c r="O90" i="10"/>
  <c r="W76" i="10" l="1"/>
  <c r="V78" i="10"/>
  <c r="Y71" i="10"/>
  <c r="U80" i="10"/>
  <c r="Z69" i="10"/>
  <c r="Z70" i="10" s="1"/>
  <c r="T82" i="10"/>
  <c r="N95" i="10"/>
  <c r="R85" i="10"/>
  <c r="N94" i="10"/>
  <c r="X74" i="10"/>
  <c r="P89" i="10"/>
  <c r="O91" i="10"/>
  <c r="O92" i="10" s="1"/>
  <c r="O93" i="10" s="1"/>
  <c r="O94" i="10" l="1"/>
  <c r="O95" i="10" s="1"/>
  <c r="Y72" i="10"/>
  <c r="Z71" i="10" s="1"/>
  <c r="V79" i="10"/>
  <c r="Q89" i="10"/>
  <c r="R86" i="10"/>
  <c r="U81" i="10"/>
  <c r="W77" i="10"/>
  <c r="W78" i="10" s="1"/>
  <c r="Q88" i="10"/>
  <c r="S84" i="10"/>
  <c r="S85" i="10" s="1"/>
  <c r="X75" i="10"/>
  <c r="T83" i="10"/>
  <c r="P90" i="10"/>
  <c r="P91" i="10" s="1"/>
  <c r="P92" i="10" l="1"/>
  <c r="X77" i="10"/>
  <c r="Y73" i="10"/>
  <c r="Q90" i="10"/>
  <c r="T84" i="10"/>
  <c r="V80" i="10"/>
  <c r="W79" i="10" s="1"/>
  <c r="U82" i="10"/>
  <c r="X76" i="10"/>
  <c r="R87" i="10"/>
  <c r="S86" i="10" s="1"/>
  <c r="X78" i="10" l="1"/>
  <c r="T85" i="10"/>
  <c r="V81" i="10"/>
  <c r="W80" i="10" s="1"/>
  <c r="U83" i="10"/>
  <c r="Y74" i="10"/>
  <c r="P93" i="10"/>
  <c r="R88" i="10"/>
  <c r="S87" i="10" s="1"/>
  <c r="Z72" i="10"/>
  <c r="Z73" i="10" s="1"/>
  <c r="Q91" i="10"/>
  <c r="S88" i="10" l="1"/>
  <c r="R89" i="10"/>
  <c r="V82" i="10"/>
  <c r="V83" i="10" s="1"/>
  <c r="P94" i="10"/>
  <c r="U84" i="10"/>
  <c r="X79" i="10"/>
  <c r="Q92" i="10"/>
  <c r="T86" i="10"/>
  <c r="Y75" i="10"/>
  <c r="Z74" i="10" s="1"/>
  <c r="W81" i="10" l="1"/>
  <c r="X80" i="10" s="1"/>
  <c r="Y76" i="10"/>
  <c r="Z75" i="10" s="1"/>
  <c r="Q93" i="10"/>
  <c r="R90" i="10"/>
  <c r="S89" i="10" s="1"/>
  <c r="U85" i="10"/>
  <c r="U86" i="10" s="1"/>
  <c r="W82" i="10"/>
  <c r="T87" i="10"/>
  <c r="P95" i="10"/>
  <c r="T88" i="10" l="1"/>
  <c r="X81" i="10"/>
  <c r="Q94" i="10"/>
  <c r="V84" i="10"/>
  <c r="R91" i="10"/>
  <c r="S90" i="10" s="1"/>
  <c r="Z76" i="10"/>
  <c r="Y77" i="10"/>
  <c r="Y78" i="10" l="1"/>
  <c r="Z77" i="10" s="1"/>
  <c r="V85" i="10"/>
  <c r="Q95" i="10"/>
  <c r="R92" i="10"/>
  <c r="W83" i="10"/>
  <c r="T89" i="10"/>
  <c r="U87" i="10"/>
  <c r="U88" i="10" s="1"/>
  <c r="W84" i="10" l="1"/>
  <c r="R93" i="10"/>
  <c r="Y79" i="10"/>
  <c r="S91" i="10"/>
  <c r="V86" i="10"/>
  <c r="X82" i="10"/>
  <c r="R94" i="10" l="1"/>
  <c r="T90" i="10"/>
  <c r="T91" i="10" s="1"/>
  <c r="Y80" i="10"/>
  <c r="S92" i="10"/>
  <c r="X83" i="10"/>
  <c r="W85" i="10"/>
  <c r="Z78" i="10"/>
  <c r="Z79" i="10" s="1"/>
  <c r="V87" i="10"/>
  <c r="X84" i="10" l="1"/>
  <c r="Y81" i="10"/>
  <c r="Z80" i="10" s="1"/>
  <c r="W86" i="10"/>
  <c r="R95" i="10"/>
  <c r="U89" i="10"/>
  <c r="U90" i="10" s="1"/>
  <c r="S93" i="10"/>
  <c r="V88" i="10" l="1"/>
  <c r="W87" i="10" s="1"/>
  <c r="T92" i="10"/>
  <c r="Y82" i="10"/>
  <c r="Z81" i="10" s="1"/>
  <c r="V89" i="10"/>
  <c r="S94" i="10"/>
  <c r="X85" i="10"/>
  <c r="X86" i="10" l="1"/>
  <c r="W88" i="10"/>
  <c r="U91" i="10"/>
  <c r="V90" i="10" s="1"/>
  <c r="S95" i="10"/>
  <c r="Y83" i="10"/>
  <c r="T93" i="10"/>
  <c r="U92" i="10" l="1"/>
  <c r="Y84" i="10"/>
  <c r="X87" i="10"/>
  <c r="Z82" i="10"/>
  <c r="W89" i="10"/>
  <c r="T94" i="10"/>
  <c r="T95" i="10" s="1"/>
  <c r="Z83" i="10" l="1"/>
  <c r="X88" i="10"/>
  <c r="V91" i="10"/>
  <c r="W90" i="10" s="1"/>
  <c r="Y85" i="10"/>
  <c r="U93" i="10"/>
  <c r="V92" i="10" s="1"/>
  <c r="Y86" i="10" l="1"/>
  <c r="U94" i="10"/>
  <c r="X89" i="10"/>
  <c r="Z84" i="10"/>
  <c r="W91" i="10"/>
  <c r="Z85" i="10" l="1"/>
  <c r="X90" i="10"/>
  <c r="Y87" i="10"/>
  <c r="U95" i="10"/>
  <c r="V93" i="10"/>
  <c r="W92" i="10"/>
  <c r="X91" i="10" s="1"/>
  <c r="Y88" i="10" l="1"/>
  <c r="V94" i="10"/>
  <c r="Z86" i="10"/>
  <c r="Z87" i="10" s="1"/>
  <c r="Y89" i="10" l="1"/>
  <c r="Z88" i="10" s="1"/>
  <c r="V95" i="10"/>
  <c r="W93" i="10"/>
  <c r="X92" i="10" l="1"/>
  <c r="W94" i="10"/>
  <c r="Y90" i="10"/>
  <c r="Y91" i="10" l="1"/>
  <c r="X93" i="10"/>
  <c r="Z89" i="10"/>
  <c r="Z90" i="10" s="1"/>
  <c r="W95" i="10"/>
  <c r="Y92" i="10" l="1"/>
  <c r="Y93" i="10" s="1"/>
  <c r="X94" i="10"/>
  <c r="X95" i="10" s="1"/>
  <c r="Y94" i="10" l="1"/>
  <c r="Z91" i="10"/>
  <c r="Z92" i="10" s="1"/>
  <c r="Z93" i="10" s="1"/>
  <c r="Y95" i="10" l="1"/>
  <c r="Z94" i="10" l="1"/>
  <c r="Z95" i="10" s="1"/>
</calcChain>
</file>

<file path=xl/sharedStrings.xml><?xml version="1.0" encoding="utf-8"?>
<sst xmlns="http://schemas.openxmlformats.org/spreadsheetml/2006/main" count="482" uniqueCount="176">
  <si>
    <t>Barcode</t>
  </si>
  <si>
    <t>Lot</t>
  </si>
  <si>
    <t>END</t>
  </si>
  <si>
    <t>Lot instance</t>
  </si>
  <si>
    <t>TOP Cy3</t>
  </si>
  <si>
    <t>TOP Cy5</t>
  </si>
  <si>
    <t>BOT Cy3</t>
  </si>
  <si>
    <t>BOT Cy5</t>
  </si>
  <si>
    <t>A</t>
  </si>
  <si>
    <t>B</t>
  </si>
  <si>
    <t>C</t>
  </si>
  <si>
    <t>D</t>
  </si>
  <si>
    <t>E</t>
  </si>
  <si>
    <t>F</t>
  </si>
  <si>
    <t>G</t>
  </si>
  <si>
    <t>H</t>
  </si>
  <si>
    <t>Number of slides</t>
  </si>
  <si>
    <t>Number of lots</t>
  </si>
  <si>
    <t>Number of samples</t>
  </si>
  <si>
    <t>Number of references</t>
  </si>
  <si>
    <t>Cy3</t>
  </si>
  <si>
    <t>Cy5</t>
  </si>
  <si>
    <t>top</t>
  </si>
  <si>
    <t>bottom</t>
  </si>
  <si>
    <t>barcode</t>
  </si>
  <si>
    <t>Labelling 96-well plate</t>
  </si>
  <si>
    <t>Slide layout</t>
  </si>
  <si>
    <t>total sub arrays</t>
  </si>
  <si>
    <t>Number of reference sub arrays</t>
  </si>
  <si>
    <t>Number of sample sub arrays</t>
  </si>
  <si>
    <t>SAMPLEID</t>
  </si>
  <si>
    <t>SAMPLEFILE</t>
  </si>
  <si>
    <t>BARCODE</t>
  </si>
  <si>
    <t>NANODROPFILE</t>
  </si>
  <si>
    <t>EXPTYPE</t>
  </si>
  <si>
    <t>DESCRIPTION</t>
  </si>
  <si>
    <t>SAMPLECH</t>
  </si>
  <si>
    <t>Row</t>
  </si>
  <si>
    <t>Col</t>
  </si>
  <si>
    <t>Patient ID</t>
  </si>
  <si>
    <t>Sample ID</t>
  </si>
  <si>
    <t>Dye</t>
  </si>
  <si>
    <t>Type</t>
  </si>
  <si>
    <t>Subarray</t>
  </si>
  <si>
    <t>Top</t>
  </si>
  <si>
    <t>Bottom</t>
  </si>
  <si>
    <t>Alg type</t>
  </si>
  <si>
    <t>Alg text</t>
  </si>
  <si>
    <t>Ref num</t>
  </si>
  <si>
    <t>Ref ID</t>
  </si>
  <si>
    <t>Samp ID</t>
  </si>
  <si>
    <t>Samp num</t>
  </si>
  <si>
    <t>Single channel Reference DBs</t>
  </si>
  <si>
    <t>UniqueID</t>
  </si>
  <si>
    <t>Cycle ID</t>
  </si>
  <si>
    <t>Unique ID</t>
  </si>
  <si>
    <t>Embryo ID</t>
  </si>
  <si>
    <t>Lot #</t>
  </si>
  <si>
    <t>Slides/Lot</t>
  </si>
  <si>
    <t>Comments</t>
  </si>
  <si>
    <t>Instructions</t>
  </si>
  <si>
    <t>Following reference DB creation, enter names of reference DBs in column B, e.g. LOT002B_20110317_Reference.db</t>
  </si>
  <si>
    <t>- Schematics of microarray slides indicate combinations of labelled samples and references</t>
  </si>
  <si>
    <t>UniqueNum</t>
  </si>
  <si>
    <t>e.g. \\oracle\data\Users\Andrew\V3_data</t>
  </si>
  <si>
    <t>So far you have:</t>
  </si>
  <si>
    <t>Summary information</t>
  </si>
  <si>
    <t xml:space="preserve">3) Check the summary information on this sheet to ensure the most efficient use of microarrays </t>
  </si>
  <si>
    <t>- for example, &gt; 2 slides used from each lot of slides</t>
  </si>
  <si>
    <t>Scan or input barcodes in column B</t>
  </si>
  <si>
    <t>- ensure the correct annotation DB is written on this sheet, e.g. BG_Annotation_Ens54_20101217.db</t>
  </si>
  <si>
    <t>Avoid dragging and dropping text in cells, copy and paste is fine</t>
  </si>
  <si>
    <t>Cell type</t>
  </si>
  <si>
    <t>PB1</t>
  </si>
  <si>
    <t>PB2</t>
  </si>
  <si>
    <t>Blastomere</t>
  </si>
  <si>
    <t>Trophectoderm</t>
  </si>
  <si>
    <t>Genomic DNA</t>
  </si>
  <si>
    <t>Other</t>
  </si>
  <si>
    <t>CYCLEID</t>
  </si>
  <si>
    <t>EMBRYOID</t>
  </si>
  <si>
    <t>REFERENCEDB</t>
  </si>
  <si>
    <t>CELLTYPE</t>
  </si>
  <si>
    <t>reference DB name</t>
  </si>
  <si>
    <t xml:space="preserve">Cell type must be either: </t>
  </si>
  <si>
    <t>If this is not entered the batch import file will not work</t>
  </si>
  <si>
    <t>- there are six possible entries for cell type: PB1, PB2, Blastomere, Trophectoderm, Genomic DNA, Other</t>
  </si>
  <si>
    <t>- for example:</t>
  </si>
  <si>
    <t>Jones</t>
  </si>
  <si>
    <t xml:space="preserve">This worksheet has been created to: </t>
  </si>
  <si>
    <t>ensure the inclusion of the correct reference sub arrays in a batch</t>
  </si>
  <si>
    <t>record the layout of samples on slides</t>
  </si>
  <si>
    <t>Directory where images and gal files are stored:</t>
  </si>
  <si>
    <t>Yellow boxes indicate fields which must be entered</t>
  </si>
  <si>
    <r>
      <t xml:space="preserve">1) Insert samples in sheet </t>
    </r>
    <r>
      <rPr>
        <b/>
        <sz val="11"/>
        <color indexed="8"/>
        <rFont val="Calibri"/>
        <family val="2"/>
      </rPr>
      <t>'insert SAMPLES'</t>
    </r>
    <r>
      <rPr>
        <sz val="11"/>
        <color theme="1"/>
        <rFont val="Calibri"/>
        <family val="2"/>
        <scheme val="minor"/>
      </rPr>
      <t xml:space="preserve"> - column B= Cycle ID, column C= Embryo ID, column D= Cell type</t>
    </r>
  </si>
  <si>
    <r>
      <t xml:space="preserve">2) In sheet </t>
    </r>
    <r>
      <rPr>
        <b/>
        <sz val="11"/>
        <color indexed="8"/>
        <rFont val="Calibri"/>
        <family val="2"/>
      </rPr>
      <t>'insert BARCODES'</t>
    </r>
    <r>
      <rPr>
        <sz val="11"/>
        <color theme="1"/>
        <rFont val="Calibri"/>
        <family val="2"/>
        <scheme val="minor"/>
      </rPr>
      <t xml:space="preserve"> insert barcodes of the slides to be used in column B, if insufficient slides have been entered you will be prompted</t>
    </r>
  </si>
  <si>
    <t>NEXT - insert slide barcodes</t>
  </si>
  <si>
    <t>Annotation DB to be used for analysis</t>
  </si>
  <si>
    <t xml:space="preserve">ONLY COPY THE AREA CONTAINING TEXT FIELDS, </t>
  </si>
  <si>
    <t>DO NOT COPY EMPTY LINES / COLUMNS, THIS WILL CAUSE BATCH IMPORT TO FAIL</t>
  </si>
  <si>
    <t>DO NOT COPY EMPTY LINES, THIS WILL CAUSE BATCH IMPORT TO FAIL</t>
  </si>
  <si>
    <t>strip 1</t>
  </si>
  <si>
    <t>strip 2</t>
  </si>
  <si>
    <t>strip 3</t>
  </si>
  <si>
    <t>strip 4</t>
  </si>
  <si>
    <t>strip 5</t>
  </si>
  <si>
    <t>strip 6</t>
  </si>
  <si>
    <t>strip 7</t>
  </si>
  <si>
    <t>strip 8</t>
  </si>
  <si>
    <t>strip 9</t>
  </si>
  <si>
    <t>strip 10</t>
  </si>
  <si>
    <t>strip 11</t>
  </si>
  <si>
    <t>strip 12</t>
  </si>
  <si>
    <t>Labelling 8-well strip</t>
  </si>
  <si>
    <r>
      <t xml:space="preserve">4) The </t>
    </r>
    <r>
      <rPr>
        <b/>
        <sz val="11"/>
        <color indexed="8"/>
        <rFont val="Calibri"/>
        <family val="2"/>
      </rPr>
      <t>'96 well lab plan'</t>
    </r>
    <r>
      <rPr>
        <sz val="11"/>
        <color theme="1"/>
        <rFont val="Calibri"/>
        <family val="2"/>
        <scheme val="minor"/>
      </rPr>
      <t xml:space="preserve"> or '</t>
    </r>
    <r>
      <rPr>
        <b/>
        <sz val="11"/>
        <color indexed="8"/>
        <rFont val="Calibri"/>
        <family val="2"/>
      </rPr>
      <t>8 well strip lab plan</t>
    </r>
    <r>
      <rPr>
        <sz val="11"/>
        <color theme="1"/>
        <rFont val="Calibri"/>
        <family val="2"/>
        <scheme val="minor"/>
      </rPr>
      <t>' sheet populates automatically, print sheet to use as a plan for lab work</t>
    </r>
  </si>
  <si>
    <t>OR - or 8 well strip lab plan</t>
  </si>
  <si>
    <t>NEXT - view and print 96 well plate lab plan</t>
  </si>
  <si>
    <t>record the layout of samples and mastermixes in a 96 well plate or 8 well strips</t>
  </si>
  <si>
    <t>Date</t>
  </si>
  <si>
    <t>Time started</t>
  </si>
  <si>
    <t>X1</t>
  </si>
  <si>
    <t>reaction buffer</t>
  </si>
  <si>
    <t>dCTP lab. Mix</t>
  </si>
  <si>
    <t>Cy3 dCTP</t>
  </si>
  <si>
    <t>-</t>
  </si>
  <si>
    <t>Cy5 dCTP</t>
  </si>
  <si>
    <t>Klenow</t>
  </si>
  <si>
    <t>total</t>
  </si>
  <si>
    <t>*inc. 5% excess</t>
  </si>
  <si>
    <t>end</t>
  </si>
  <si>
    <t>really unique</t>
  </si>
  <si>
    <t>ReferenceDB</t>
  </si>
  <si>
    <t>5) Create a batch import file for use with BlueFuse Multi</t>
  </si>
  <si>
    <t>automatically create a batch import file for use in BlueFuse Multi v3.0 and above</t>
  </si>
  <si>
    <r>
      <t xml:space="preserve">6) Select and copy </t>
    </r>
    <r>
      <rPr>
        <sz val="11"/>
        <color indexed="10"/>
        <rFont val="Calibri"/>
        <family val="2"/>
      </rPr>
      <t xml:space="preserve">only the rows and columns containing text </t>
    </r>
    <r>
      <rPr>
        <sz val="11"/>
        <color theme="1"/>
        <rFont val="Calibri"/>
        <family val="2"/>
        <scheme val="minor"/>
      </rPr>
      <t>from</t>
    </r>
    <r>
      <rPr>
        <b/>
        <sz val="11"/>
        <color indexed="8"/>
        <rFont val="Calibri"/>
        <family val="2"/>
      </rPr>
      <t xml:space="preserve"> 'Batch Import File' </t>
    </r>
    <r>
      <rPr>
        <sz val="11"/>
        <color theme="1"/>
        <rFont val="Calibri"/>
        <family val="2"/>
        <scheme val="minor"/>
      </rPr>
      <t xml:space="preserve">into notepad and save .txt file for batch importing references into Multi </t>
    </r>
  </si>
  <si>
    <t>7) Batch import, process, and view sample and reference profiles and reports in BlueFuse Multi</t>
  </si>
  <si>
    <t>e.g. 20120403</t>
  </si>
  <si>
    <t>Enter the date of BlueFuse Multi analysis, the directory where images and other files will be found and annotation DB name</t>
  </si>
  <si>
    <r>
      <t>- in</t>
    </r>
    <r>
      <rPr>
        <b/>
        <sz val="11"/>
        <color indexed="8"/>
        <rFont val="Calibri"/>
        <family val="2"/>
      </rPr>
      <t xml:space="preserve"> 'create BATCH'</t>
    </r>
    <r>
      <rPr>
        <sz val="11"/>
        <color theme="1"/>
        <rFont val="Calibri"/>
        <family val="2"/>
        <scheme val="minor"/>
      </rPr>
      <t>, type in the date that samples will be analysed in BlueFuse Multi</t>
    </r>
  </si>
  <si>
    <t xml:space="preserve"> e.g. C:\Users\jess.massie\Desktop\Single channel test data  </t>
  </si>
  <si>
    <t>User input: Date/Directory/Filename</t>
  </si>
  <si>
    <t>Operator</t>
  </si>
  <si>
    <t>Date of analysis - in format YYYYMMDD</t>
  </si>
  <si>
    <t>Batch ID (required if running more than one batch/day)</t>
  </si>
  <si>
    <t>e.g. 1 or 2</t>
  </si>
  <si>
    <t>- also input the directory path to the folder where the tiff images and the correct GAL file are located,</t>
  </si>
  <si>
    <t>- Unique sample IDs fill the 96 well plate/ 8 well strips with the cy3/cy5 fluorescent label indicated</t>
  </si>
  <si>
    <t>BEFORE USING THIS SPREAD SHEET ENSURE YOU HAVE SET UP A MULTI DATABASE AND IMPORTED THE LATEST ANNOTATION DB</t>
  </si>
  <si>
    <t>A Cycle ID, Embryo ID and Cell type must be entered for each sample. They must not be left blank.</t>
  </si>
  <si>
    <t>FINALLY - copy and paste batch import file</t>
  </si>
  <si>
    <t xml:space="preserve">THEN - prepare batch import file </t>
  </si>
  <si>
    <r>
      <t>Labelling master mix (</t>
    </r>
    <r>
      <rPr>
        <b/>
        <sz val="12"/>
        <rFont val="Calibri"/>
        <family val="2"/>
      </rPr>
      <t>µl)</t>
    </r>
  </si>
  <si>
    <t xml:space="preserve">Version </t>
  </si>
  <si>
    <t>29th May 2012</t>
  </si>
  <si>
    <t>Original creation</t>
  </si>
  <si>
    <t>Change in reference strategy</t>
  </si>
  <si>
    <t>17th August 2011</t>
  </si>
  <si>
    <t>Document history</t>
  </si>
  <si>
    <t>Comment</t>
  </si>
  <si>
    <t>Do not hybridize polar bodies or biopsies from the same embryo against each other, avoid listing one after the other here</t>
  </si>
  <si>
    <t xml:space="preserve">Addition of warning about hybridizing polar bodies/biopsies from the same embryo against each other. Include capability to recognise C barcode. </t>
  </si>
  <si>
    <t>25th June 2013</t>
  </si>
  <si>
    <t>A minimum of 2 slides per lot is required</t>
  </si>
  <si>
    <t>Two or more slides per lot are required in each batch, for efficiency use at least 3 slides per lot per batch</t>
  </si>
  <si>
    <t>1st October 2013</t>
  </si>
  <si>
    <t>Included stronger warning regarding slide usage, &gt; 2 slides per lot</t>
  </si>
  <si>
    <t>24sure Single Channel Planner</t>
  </si>
  <si>
    <t>You will only require one 24sure planner for each batch of experiments</t>
  </si>
  <si>
    <t>This planner is only appropriate for use with 24sure slides run using the Single Channel Protocol - barcode ending in B, C, K, L or M</t>
  </si>
  <si>
    <t>Update to allow new barcode format - K, L, M barcodes</t>
  </si>
  <si>
    <t>e.g. BG_Annotation_Ens74_20140630.db</t>
  </si>
  <si>
    <t>17th September 2014</t>
  </si>
  <si>
    <t>4th March 2015</t>
  </si>
  <si>
    <t>Part Number</t>
  </si>
  <si>
    <t>15069177 Rev.A</t>
  </si>
  <si>
    <t>Move to Agile document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</si>
</sst>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yyyymmdd"/>
    <numFmt numFmtId="166" formatCode="[$-F400]h:mm:ss\ AM/PM"/>
    <numFmt numFmtId="167" formatCode="[$-F800]dddd\,\ mmmm\ dd\,\ yyyy"/>
  </numFmts>
  <fonts count="32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Calibri"/>
      <family val="2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0" borderId="0" applyNumberFormat="0" applyFill="0" applyBorder="0" applyAlignment="0" applyProtection="0"/>
  </cellStyleXfs>
  <cellXfs count="133">
    <xf numFmtId="0" fontId="0" fillId="0" borderId="0" xfId="0"/>
    <xf numFmtId="0" fontId="8" fillId="0" borderId="0" xfId="0" applyFont="1"/>
    <xf numFmtId="0" fontId="10" fillId="0" borderId="0" xfId="0" applyFont="1"/>
    <xf numFmtId="0" fontId="10" fillId="0" borderId="0" xfId="0" applyFont="1" applyBorder="1"/>
    <xf numFmtId="0" fontId="10" fillId="0" borderId="1" xfId="0" applyFont="1" applyBorder="1"/>
    <xf numFmtId="0" fontId="10" fillId="4" borderId="0" xfId="0" applyFont="1" applyFill="1"/>
    <xf numFmtId="0" fontId="1" fillId="0" borderId="0" xfId="0" applyFont="1"/>
    <xf numFmtId="0" fontId="1" fillId="0" borderId="0" xfId="0" applyFont="1" applyBorder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0" fillId="0" borderId="0" xfId="0" quotePrefix="1"/>
    <xf numFmtId="0" fontId="14" fillId="0" borderId="0" xfId="0" applyFont="1"/>
    <xf numFmtId="0" fontId="8" fillId="0" borderId="0" xfId="0" applyFont="1" applyAlignment="1">
      <alignment horizontal="right"/>
    </xf>
    <xf numFmtId="0" fontId="0" fillId="0" borderId="0" xfId="0" applyFill="1" applyBorder="1"/>
    <xf numFmtId="0" fontId="0" fillId="5" borderId="2" xfId="0" applyFill="1" applyBorder="1" applyProtection="1">
      <protection locked="0"/>
    </xf>
    <xf numFmtId="0" fontId="0" fillId="5" borderId="3" xfId="0" applyFill="1" applyBorder="1" applyProtection="1">
      <protection locked="0"/>
    </xf>
    <xf numFmtId="0" fontId="15" fillId="0" borderId="0" xfId="0" applyFont="1"/>
    <xf numFmtId="0" fontId="9" fillId="0" borderId="0" xfId="0" applyFont="1"/>
    <xf numFmtId="0" fontId="0" fillId="5" borderId="4" xfId="0" applyFill="1" applyBorder="1" applyProtection="1">
      <protection locked="0"/>
    </xf>
    <xf numFmtId="0" fontId="0" fillId="0" borderId="0" xfId="0" applyProtection="1"/>
    <xf numFmtId="0" fontId="8" fillId="0" borderId="0" xfId="0" applyFont="1" applyProtection="1"/>
    <xf numFmtId="0" fontId="12" fillId="0" borderId="0" xfId="0" applyFont="1" applyProtection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9" fillId="0" borderId="0" xfId="0" quotePrefix="1" applyFont="1"/>
    <xf numFmtId="0" fontId="7" fillId="0" borderId="0" xfId="3" applyProtection="1">
      <protection locked="0"/>
    </xf>
    <xf numFmtId="0" fontId="13" fillId="0" borderId="0" xfId="0" applyFont="1" applyAlignment="1">
      <alignment horizontal="center"/>
    </xf>
    <xf numFmtId="0" fontId="19" fillId="6" borderId="5" xfId="2" applyFont="1" applyFill="1" applyBorder="1" applyAlignment="1">
      <alignment wrapText="1"/>
    </xf>
    <xf numFmtId="0" fontId="19" fillId="7" borderId="5" xfId="2" applyFont="1" applyFill="1" applyBorder="1" applyAlignment="1">
      <alignment wrapText="1"/>
    </xf>
    <xf numFmtId="0" fontId="19" fillId="7" borderId="5" xfId="2" applyFont="1" applyFill="1" applyBorder="1" applyAlignment="1" applyProtection="1">
      <alignment wrapText="1"/>
    </xf>
    <xf numFmtId="0" fontId="13" fillId="0" borderId="0" xfId="0" applyFont="1" applyAlignment="1">
      <alignment vertical="center"/>
    </xf>
    <xf numFmtId="0" fontId="10" fillId="6" borderId="6" xfId="2" applyFont="1" applyFill="1" applyBorder="1"/>
    <xf numFmtId="0" fontId="10" fillId="6" borderId="6" xfId="0" applyFont="1" applyFill="1" applyBorder="1"/>
    <xf numFmtId="0" fontId="10" fillId="0" borderId="1" xfId="0" applyFont="1" applyFill="1" applyBorder="1"/>
    <xf numFmtId="0" fontId="10" fillId="7" borderId="7" xfId="1" applyFont="1" applyFill="1" applyBorder="1"/>
    <xf numFmtId="0" fontId="10" fillId="7" borderId="7" xfId="0" applyFont="1" applyFill="1" applyBorder="1"/>
    <xf numFmtId="0" fontId="10" fillId="0" borderId="0" xfId="0" applyFont="1" applyFill="1"/>
    <xf numFmtId="49" fontId="0" fillId="5" borderId="6" xfId="0" applyNumberFormat="1" applyFill="1" applyBorder="1" applyAlignment="1" applyProtection="1">
      <alignment horizontal="right"/>
      <protection locked="0"/>
    </xf>
    <xf numFmtId="0" fontId="19" fillId="0" borderId="0" xfId="0" applyFont="1" applyAlignment="1">
      <alignment horizontal="center"/>
    </xf>
    <xf numFmtId="0" fontId="20" fillId="0" borderId="0" xfId="0" applyFont="1"/>
    <xf numFmtId="0" fontId="19" fillId="0" borderId="0" xfId="0" applyFont="1"/>
    <xf numFmtId="164" fontId="19" fillId="0" borderId="8" xfId="0" applyNumberFormat="1" applyFont="1" applyBorder="1" applyAlignment="1">
      <alignment horizontal="right"/>
    </xf>
    <xf numFmtId="164" fontId="19" fillId="0" borderId="9" xfId="0" applyNumberFormat="1" applyFont="1" applyBorder="1" applyAlignment="1">
      <alignment horizontal="right"/>
    </xf>
    <xf numFmtId="164" fontId="19" fillId="0" borderId="8" xfId="0" applyNumberFormat="1" applyFont="1" applyBorder="1" applyAlignment="1"/>
    <xf numFmtId="0" fontId="19" fillId="0" borderId="8" xfId="0" quotePrefix="1" applyFont="1" applyBorder="1" applyAlignment="1">
      <alignment horizontal="right"/>
    </xf>
    <xf numFmtId="164" fontId="19" fillId="0" borderId="9" xfId="0" quotePrefix="1" applyNumberFormat="1" applyFont="1" applyBorder="1" applyAlignment="1">
      <alignment horizontal="right"/>
    </xf>
    <xf numFmtId="164" fontId="19" fillId="0" borderId="8" xfId="0" quotePrefix="1" applyNumberFormat="1" applyFont="1" applyBorder="1" applyAlignment="1">
      <alignment horizontal="right"/>
    </xf>
    <xf numFmtId="164" fontId="19" fillId="0" borderId="10" xfId="0" applyNumberFormat="1" applyFont="1" applyBorder="1" applyAlignment="1">
      <alignment horizontal="right"/>
    </xf>
    <xf numFmtId="164" fontId="19" fillId="0" borderId="11" xfId="0" applyNumberFormat="1" applyFont="1" applyBorder="1" applyAlignment="1">
      <alignment horizontal="right"/>
    </xf>
    <xf numFmtId="164" fontId="19" fillId="0" borderId="10" xfId="0" applyNumberFormat="1" applyFont="1" applyBorder="1" applyAlignment="1"/>
    <xf numFmtId="164" fontId="19" fillId="0" borderId="12" xfId="0" applyNumberFormat="1" applyFont="1" applyBorder="1" applyAlignment="1">
      <alignment horizontal="right"/>
    </xf>
    <xf numFmtId="164" fontId="19" fillId="0" borderId="13" xfId="0" applyNumberFormat="1" applyFont="1" applyBorder="1" applyAlignment="1">
      <alignment horizontal="right"/>
    </xf>
    <xf numFmtId="164" fontId="19" fillId="0" borderId="12" xfId="0" applyNumberFormat="1" applyFont="1" applyBorder="1" applyAlignment="1"/>
    <xf numFmtId="164" fontId="19" fillId="0" borderId="14" xfId="0" applyNumberFormat="1" applyFont="1" applyBorder="1" applyAlignment="1">
      <alignment horizontal="right"/>
    </xf>
    <xf numFmtId="22" fontId="0" fillId="0" borderId="0" xfId="0" applyNumberFormat="1"/>
    <xf numFmtId="165" fontId="0" fillId="0" borderId="0" xfId="0" applyNumberFormat="1"/>
    <xf numFmtId="0" fontId="0" fillId="0" borderId="0" xfId="0" applyNumberFormat="1"/>
    <xf numFmtId="0" fontId="10" fillId="0" borderId="0" xfId="2" applyFont="1" applyFill="1" applyBorder="1"/>
    <xf numFmtId="0" fontId="10" fillId="0" borderId="0" xfId="0" applyFont="1" applyFill="1" applyBorder="1"/>
    <xf numFmtId="0" fontId="10" fillId="0" borderId="0" xfId="1" applyFont="1" applyFill="1" applyBorder="1"/>
    <xf numFmtId="0" fontId="10" fillId="5" borderId="5" xfId="0" applyFont="1" applyFill="1" applyBorder="1" applyProtection="1">
      <protection locked="0"/>
    </xf>
    <xf numFmtId="0" fontId="10" fillId="0" borderId="0" xfId="0" applyFont="1" applyAlignment="1">
      <alignment horizontal="right"/>
    </xf>
    <xf numFmtId="0" fontId="1" fillId="0" borderId="0" xfId="0" applyFont="1" applyFill="1" applyProtection="1"/>
    <xf numFmtId="0" fontId="10" fillId="0" borderId="0" xfId="0" applyFont="1" applyFill="1" applyProtection="1"/>
    <xf numFmtId="166" fontId="10" fillId="0" borderId="0" xfId="0" applyNumberFormat="1" applyFont="1" applyFill="1" applyBorder="1" applyProtection="1"/>
    <xf numFmtId="0" fontId="10" fillId="0" borderId="0" xfId="0" applyFont="1" applyFill="1" applyBorder="1" applyProtection="1"/>
    <xf numFmtId="0" fontId="20" fillId="0" borderId="0" xfId="0" applyFont="1" applyBorder="1" applyAlignment="1">
      <alignment horizontal="center"/>
    </xf>
    <xf numFmtId="164" fontId="19" fillId="0" borderId="0" xfId="0" applyNumberFormat="1" applyFont="1" applyBorder="1" applyAlignment="1">
      <alignment horizontal="right"/>
    </xf>
    <xf numFmtId="164" fontId="19" fillId="0" borderId="0" xfId="0" quotePrefix="1" applyNumberFormat="1" applyFont="1" applyBorder="1" applyAlignment="1">
      <alignment horizontal="right"/>
    </xf>
    <xf numFmtId="0" fontId="10" fillId="0" borderId="0" xfId="0" applyFont="1" applyFill="1" applyBorder="1" applyAlignment="1" applyProtection="1">
      <protection locked="0"/>
    </xf>
    <xf numFmtId="49" fontId="0" fillId="5" borderId="6" xfId="0" applyNumberFormat="1" applyFont="1" applyFill="1" applyBorder="1" applyProtection="1">
      <protection locked="0"/>
    </xf>
    <xf numFmtId="49" fontId="0" fillId="5" borderId="1" xfId="0" applyNumberFormat="1" applyFont="1" applyFill="1" applyBorder="1" applyProtection="1">
      <protection locked="0"/>
    </xf>
    <xf numFmtId="49" fontId="7" fillId="5" borderId="1" xfId="3" applyNumberFormat="1" applyFont="1" applyFill="1" applyBorder="1" applyProtection="1">
      <protection locked="0"/>
    </xf>
    <xf numFmtId="49" fontId="0" fillId="5" borderId="7" xfId="0" applyNumberFormat="1" applyFont="1" applyFill="1" applyBorder="1" applyProtection="1">
      <protection locked="0"/>
    </xf>
    <xf numFmtId="0" fontId="21" fillId="0" borderId="0" xfId="0" applyFont="1"/>
    <xf numFmtId="0" fontId="13" fillId="0" borderId="0" xfId="0" applyFont="1" applyAlignment="1">
      <alignment horizontal="right"/>
    </xf>
    <xf numFmtId="0" fontId="13" fillId="0" borderId="0" xfId="0" quotePrefix="1" applyFont="1"/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0" fillId="5" borderId="17" xfId="0" applyFont="1" applyFill="1" applyBorder="1" applyProtection="1">
      <protection locked="0"/>
    </xf>
    <xf numFmtId="166" fontId="10" fillId="5" borderId="17" xfId="0" applyNumberFormat="1" applyFont="1" applyFill="1" applyBorder="1" applyProtection="1">
      <protection locked="0"/>
    </xf>
    <xf numFmtId="0" fontId="21" fillId="0" borderId="0" xfId="0" applyFont="1" applyAlignment="1">
      <alignment horizontal="center"/>
    </xf>
    <xf numFmtId="0" fontId="13" fillId="0" borderId="15" xfId="0" applyFont="1" applyBorder="1" applyAlignment="1">
      <alignment horizontal="right"/>
    </xf>
    <xf numFmtId="0" fontId="13" fillId="0" borderId="16" xfId="0" applyFont="1" applyBorder="1" applyAlignment="1">
      <alignment horizontal="right"/>
    </xf>
    <xf numFmtId="0" fontId="0" fillId="5" borderId="0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0" fillId="5" borderId="19" xfId="0" applyFill="1" applyBorder="1" applyProtection="1">
      <protection locked="0"/>
    </xf>
    <xf numFmtId="0" fontId="0" fillId="5" borderId="20" xfId="0" applyFill="1" applyBorder="1" applyProtection="1">
      <protection locked="0"/>
    </xf>
    <xf numFmtId="0" fontId="0" fillId="5" borderId="8" xfId="0" applyFill="1" applyBorder="1" applyProtection="1">
      <protection locked="0"/>
    </xf>
    <xf numFmtId="0" fontId="0" fillId="5" borderId="9" xfId="0" applyFill="1" applyBorder="1" applyProtection="1">
      <protection locked="0"/>
    </xf>
    <xf numFmtId="0" fontId="0" fillId="5" borderId="12" xfId="0" applyFill="1" applyBorder="1" applyProtection="1">
      <protection locked="0"/>
    </xf>
    <xf numFmtId="0" fontId="0" fillId="5" borderId="21" xfId="0" applyFill="1" applyBorder="1" applyProtection="1">
      <protection locked="0"/>
    </xf>
    <xf numFmtId="0" fontId="0" fillId="5" borderId="13" xfId="0" applyFill="1" applyBorder="1" applyProtection="1">
      <protection locked="0"/>
    </xf>
    <xf numFmtId="49" fontId="0" fillId="5" borderId="1" xfId="0" applyNumberFormat="1" applyFill="1" applyBorder="1" applyAlignment="1" applyProtection="1">
      <alignment horizontal="right"/>
      <protection locked="0"/>
    </xf>
    <xf numFmtId="49" fontId="0" fillId="5" borderId="7" xfId="0" applyNumberFormat="1" applyFill="1" applyBorder="1" applyAlignment="1" applyProtection="1">
      <alignment horizontal="right"/>
      <protection locked="0"/>
    </xf>
    <xf numFmtId="0" fontId="22" fillId="0" borderId="0" xfId="0" applyFont="1"/>
    <xf numFmtId="0" fontId="23" fillId="0" borderId="0" xfId="0" applyFont="1"/>
    <xf numFmtId="0" fontId="0" fillId="0" borderId="0" xfId="0" applyFont="1"/>
    <xf numFmtId="0" fontId="24" fillId="0" borderId="0" xfId="0" applyFont="1"/>
    <xf numFmtId="0" fontId="25" fillId="0" borderId="0" xfId="0" applyFont="1"/>
    <xf numFmtId="167" fontId="19" fillId="5" borderId="22" xfId="0" applyNumberFormat="1" applyFont="1" applyFill="1" applyBorder="1" applyAlignment="1" applyProtection="1">
      <alignment shrinkToFit="1"/>
      <protection locked="0"/>
    </xf>
    <xf numFmtId="167" fontId="19" fillId="5" borderId="22" xfId="0" applyNumberFormat="1" applyFont="1" applyFill="1" applyBorder="1" applyAlignment="1" applyProtection="1">
      <alignment shrinkToFit="1"/>
    </xf>
    <xf numFmtId="0" fontId="0" fillId="0" borderId="0" xfId="0" applyAlignment="1">
      <alignment vertical="center"/>
    </xf>
    <xf numFmtId="0" fontId="26" fillId="0" borderId="0" xfId="0" applyFont="1"/>
    <xf numFmtId="0" fontId="27" fillId="0" borderId="0" xfId="0" applyFont="1"/>
    <xf numFmtId="17" fontId="22" fillId="0" borderId="0" xfId="0" applyNumberFormat="1" applyFont="1"/>
    <xf numFmtId="164" fontId="22" fillId="0" borderId="0" xfId="0" applyNumberFormat="1" applyFont="1"/>
    <xf numFmtId="0" fontId="29" fillId="0" borderId="0" xfId="0" applyFont="1"/>
    <xf numFmtId="0" fontId="30" fillId="0" borderId="0" xfId="0" applyFont="1"/>
    <xf numFmtId="164" fontId="16" fillId="0" borderId="0" xfId="0" applyNumberFormat="1" applyFont="1"/>
    <xf numFmtId="0" fontId="16" fillId="0" borderId="0" xfId="0" quotePrefix="1" applyFont="1"/>
    <xf numFmtId="0" fontId="18" fillId="0" borderId="0" xfId="0" quotePrefix="1" applyFont="1"/>
    <xf numFmtId="17" fontId="16" fillId="0" borderId="0" xfId="0" applyNumberFormat="1" applyFont="1"/>
    <xf numFmtId="0" fontId="31" fillId="0" borderId="0" xfId="0" applyFont="1"/>
    <xf numFmtId="0" fontId="16" fillId="0" borderId="0" xfId="0" applyFont="1" applyAlignment="1">
      <alignment horizontal="left" vertical="top" wrapText="1"/>
    </xf>
    <xf numFmtId="0" fontId="9" fillId="0" borderId="8" xfId="0" applyFont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0" fontId="28" fillId="0" borderId="0" xfId="0" applyFont="1" applyAlignment="1">
      <alignment horizontal="left" wrapText="1"/>
    </xf>
    <xf numFmtId="0" fontId="10" fillId="5" borderId="18" xfId="0" applyFont="1" applyFill="1" applyBorder="1" applyAlignment="1" applyProtection="1">
      <protection locked="0"/>
    </xf>
    <xf numFmtId="0" fontId="10" fillId="5" borderId="19" xfId="0" applyFont="1" applyFill="1" applyBorder="1" applyAlignment="1" applyProtection="1">
      <protection locked="0"/>
    </xf>
    <xf numFmtId="0" fontId="10" fillId="5" borderId="20" xfId="0" applyFont="1" applyFill="1" applyBorder="1" applyAlignment="1" applyProtection="1">
      <protection locked="0"/>
    </xf>
    <xf numFmtId="0" fontId="10" fillId="5" borderId="12" xfId="0" applyFont="1" applyFill="1" applyBorder="1" applyAlignment="1" applyProtection="1">
      <protection locked="0"/>
    </xf>
    <xf numFmtId="0" fontId="10" fillId="5" borderId="21" xfId="0" applyFont="1" applyFill="1" applyBorder="1" applyAlignment="1" applyProtection="1">
      <protection locked="0"/>
    </xf>
    <xf numFmtId="0" fontId="10" fillId="5" borderId="13" xfId="0" applyFont="1" applyFill="1" applyBorder="1" applyAlignment="1" applyProtection="1">
      <protection locked="0"/>
    </xf>
    <xf numFmtId="0" fontId="10" fillId="5" borderId="18" xfId="0" applyFont="1" applyFill="1" applyBorder="1" applyProtection="1">
      <protection locked="0"/>
    </xf>
    <xf numFmtId="0" fontId="10" fillId="5" borderId="19" xfId="0" applyFont="1" applyFill="1" applyBorder="1" applyProtection="1">
      <protection locked="0"/>
    </xf>
    <xf numFmtId="0" fontId="10" fillId="5" borderId="20" xfId="0" applyFont="1" applyFill="1" applyBorder="1" applyProtection="1">
      <protection locked="0"/>
    </xf>
    <xf numFmtId="0" fontId="10" fillId="5" borderId="12" xfId="0" applyFont="1" applyFill="1" applyBorder="1" applyProtection="1">
      <protection locked="0"/>
    </xf>
    <xf numFmtId="0" fontId="10" fillId="5" borderId="21" xfId="0" applyFont="1" applyFill="1" applyBorder="1" applyProtection="1">
      <protection locked="0"/>
    </xf>
    <xf numFmtId="0" fontId="10" fillId="5" borderId="13" xfId="0" applyFont="1" applyFill="1" applyBorder="1" applyProtection="1">
      <protection locked="0"/>
    </xf>
  </cellXfs>
  <cellStyles count="4">
    <cellStyle name="Bad" xfId="1" builtinId="27"/>
    <cellStyle name="Good" xfId="2" builtinId="26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939277</xdr:colOff>
      <xdr:row>14</xdr:row>
      <xdr:rowOff>77321</xdr:rowOff>
    </xdr:from>
    <xdr:to>
      <xdr:col>4</xdr:col>
      <xdr:colOff>82643</xdr:colOff>
      <xdr:row>24</xdr:row>
      <xdr:rowOff>77321</xdr:rowOff>
    </xdr:to>
    <xdr:sp macro="" textlink="">
      <xdr:nvSpPr>
        <xdr:cNvPr id="4" name="Rectangle 3"/>
        <xdr:cNvSpPr/>
      </xdr:nvSpPr>
      <xdr:spPr>
        <a:xfrm>
          <a:off x="2589679" y="2850777"/>
          <a:ext cx="1134595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937597</xdr:colOff>
      <xdr:row>14</xdr:row>
      <xdr:rowOff>77321</xdr:rowOff>
    </xdr:from>
    <xdr:to>
      <xdr:col>6</xdr:col>
      <xdr:colOff>80772</xdr:colOff>
      <xdr:row>24</xdr:row>
      <xdr:rowOff>77321</xdr:rowOff>
    </xdr:to>
    <xdr:sp macro="" textlink="">
      <xdr:nvSpPr>
        <xdr:cNvPr id="5" name="Rectangle 4"/>
        <xdr:cNvSpPr/>
      </xdr:nvSpPr>
      <xdr:spPr>
        <a:xfrm>
          <a:off x="4549029" y="2850777"/>
          <a:ext cx="1134595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935917</xdr:colOff>
      <xdr:row>14</xdr:row>
      <xdr:rowOff>77321</xdr:rowOff>
    </xdr:from>
    <xdr:to>
      <xdr:col>8</xdr:col>
      <xdr:colOff>79092</xdr:colOff>
      <xdr:row>24</xdr:row>
      <xdr:rowOff>77321</xdr:rowOff>
    </xdr:to>
    <xdr:sp macro="" textlink="">
      <xdr:nvSpPr>
        <xdr:cNvPr id="6" name="Rectangle 5"/>
        <xdr:cNvSpPr/>
      </xdr:nvSpPr>
      <xdr:spPr>
        <a:xfrm>
          <a:off x="6508378" y="2850777"/>
          <a:ext cx="1134596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645573</xdr:colOff>
      <xdr:row>14</xdr:row>
      <xdr:rowOff>77321</xdr:rowOff>
    </xdr:from>
    <xdr:to>
      <xdr:col>2</xdr:col>
      <xdr:colOff>84065</xdr:colOff>
      <xdr:row>24</xdr:row>
      <xdr:rowOff>77321</xdr:rowOff>
    </xdr:to>
    <xdr:sp macro="" textlink="">
      <xdr:nvSpPr>
        <xdr:cNvPr id="9" name="Rectangle 8"/>
        <xdr:cNvSpPr/>
      </xdr:nvSpPr>
      <xdr:spPr>
        <a:xfrm>
          <a:off x="630333" y="2850777"/>
          <a:ext cx="1134595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2</xdr:col>
      <xdr:colOff>939277</xdr:colOff>
      <xdr:row>25</xdr:row>
      <xdr:rowOff>104439</xdr:rowOff>
    </xdr:from>
    <xdr:to>
      <xdr:col>4</xdr:col>
      <xdr:colOff>82643</xdr:colOff>
      <xdr:row>35</xdr:row>
      <xdr:rowOff>104440</xdr:rowOff>
    </xdr:to>
    <xdr:sp macro="" textlink="">
      <xdr:nvSpPr>
        <xdr:cNvPr id="10" name="Rectangle 9"/>
        <xdr:cNvSpPr/>
      </xdr:nvSpPr>
      <xdr:spPr>
        <a:xfrm>
          <a:off x="2589679" y="5294780"/>
          <a:ext cx="1134595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937597</xdr:colOff>
      <xdr:row>25</xdr:row>
      <xdr:rowOff>104439</xdr:rowOff>
    </xdr:from>
    <xdr:to>
      <xdr:col>6</xdr:col>
      <xdr:colOff>80772</xdr:colOff>
      <xdr:row>35</xdr:row>
      <xdr:rowOff>104440</xdr:rowOff>
    </xdr:to>
    <xdr:sp macro="" textlink="">
      <xdr:nvSpPr>
        <xdr:cNvPr id="11" name="Rectangle 10"/>
        <xdr:cNvSpPr/>
      </xdr:nvSpPr>
      <xdr:spPr>
        <a:xfrm>
          <a:off x="4549029" y="5294780"/>
          <a:ext cx="1134595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935917</xdr:colOff>
      <xdr:row>25</xdr:row>
      <xdr:rowOff>104439</xdr:rowOff>
    </xdr:from>
    <xdr:to>
      <xdr:col>8</xdr:col>
      <xdr:colOff>79092</xdr:colOff>
      <xdr:row>35</xdr:row>
      <xdr:rowOff>104440</xdr:rowOff>
    </xdr:to>
    <xdr:sp macro="" textlink="">
      <xdr:nvSpPr>
        <xdr:cNvPr id="12" name="Rectangle 11"/>
        <xdr:cNvSpPr/>
      </xdr:nvSpPr>
      <xdr:spPr>
        <a:xfrm>
          <a:off x="6508378" y="5294780"/>
          <a:ext cx="1134596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645573</xdr:colOff>
      <xdr:row>25</xdr:row>
      <xdr:rowOff>104439</xdr:rowOff>
    </xdr:from>
    <xdr:to>
      <xdr:col>2</xdr:col>
      <xdr:colOff>84065</xdr:colOff>
      <xdr:row>35</xdr:row>
      <xdr:rowOff>104440</xdr:rowOff>
    </xdr:to>
    <xdr:sp macro="" textlink="">
      <xdr:nvSpPr>
        <xdr:cNvPr id="15" name="Rectangle 14"/>
        <xdr:cNvSpPr/>
      </xdr:nvSpPr>
      <xdr:spPr>
        <a:xfrm>
          <a:off x="630333" y="5294780"/>
          <a:ext cx="1134595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2</xdr:col>
      <xdr:colOff>929752</xdr:colOff>
      <xdr:row>37</xdr:row>
      <xdr:rowOff>104439</xdr:rowOff>
    </xdr:from>
    <xdr:to>
      <xdr:col>4</xdr:col>
      <xdr:colOff>73118</xdr:colOff>
      <xdr:row>47</xdr:row>
      <xdr:rowOff>104439</xdr:rowOff>
    </xdr:to>
    <xdr:sp macro="" textlink="">
      <xdr:nvSpPr>
        <xdr:cNvPr id="16" name="Rectangle 15"/>
        <xdr:cNvSpPr/>
      </xdr:nvSpPr>
      <xdr:spPr>
        <a:xfrm>
          <a:off x="2580154" y="7704044"/>
          <a:ext cx="1134595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937597</xdr:colOff>
      <xdr:row>37</xdr:row>
      <xdr:rowOff>104439</xdr:rowOff>
    </xdr:from>
    <xdr:to>
      <xdr:col>6</xdr:col>
      <xdr:colOff>80772</xdr:colOff>
      <xdr:row>47</xdr:row>
      <xdr:rowOff>104439</xdr:rowOff>
    </xdr:to>
    <xdr:sp macro="" textlink="">
      <xdr:nvSpPr>
        <xdr:cNvPr id="17" name="Rectangle 16"/>
        <xdr:cNvSpPr/>
      </xdr:nvSpPr>
      <xdr:spPr>
        <a:xfrm>
          <a:off x="4547494" y="8358360"/>
          <a:ext cx="1130757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935917</xdr:colOff>
      <xdr:row>37</xdr:row>
      <xdr:rowOff>104439</xdr:rowOff>
    </xdr:from>
    <xdr:to>
      <xdr:col>8</xdr:col>
      <xdr:colOff>79092</xdr:colOff>
      <xdr:row>47</xdr:row>
      <xdr:rowOff>104439</xdr:rowOff>
    </xdr:to>
    <xdr:sp macro="" textlink="">
      <xdr:nvSpPr>
        <xdr:cNvPr id="18" name="Rectangle 17"/>
        <xdr:cNvSpPr/>
      </xdr:nvSpPr>
      <xdr:spPr>
        <a:xfrm>
          <a:off x="6508378" y="7704044"/>
          <a:ext cx="1134596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645573</xdr:colOff>
      <xdr:row>37</xdr:row>
      <xdr:rowOff>104439</xdr:rowOff>
    </xdr:from>
    <xdr:to>
      <xdr:col>2</xdr:col>
      <xdr:colOff>84065</xdr:colOff>
      <xdr:row>47</xdr:row>
      <xdr:rowOff>104439</xdr:rowOff>
    </xdr:to>
    <xdr:sp macro="" textlink="">
      <xdr:nvSpPr>
        <xdr:cNvPr id="21" name="Rectangle 20"/>
        <xdr:cNvSpPr/>
      </xdr:nvSpPr>
      <xdr:spPr>
        <a:xfrm>
          <a:off x="630333" y="7704044"/>
          <a:ext cx="1134595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2</xdr:col>
      <xdr:colOff>939277</xdr:colOff>
      <xdr:row>48</xdr:row>
      <xdr:rowOff>118443</xdr:rowOff>
    </xdr:from>
    <xdr:to>
      <xdr:col>4</xdr:col>
      <xdr:colOff>82643</xdr:colOff>
      <xdr:row>58</xdr:row>
      <xdr:rowOff>126063</xdr:rowOff>
    </xdr:to>
    <xdr:sp macro="" textlink="">
      <xdr:nvSpPr>
        <xdr:cNvPr id="22" name="Rectangle 21"/>
        <xdr:cNvSpPr/>
      </xdr:nvSpPr>
      <xdr:spPr>
        <a:xfrm>
          <a:off x="2589679" y="10127313"/>
          <a:ext cx="1134595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937597</xdr:colOff>
      <xdr:row>48</xdr:row>
      <xdr:rowOff>118443</xdr:rowOff>
    </xdr:from>
    <xdr:to>
      <xdr:col>6</xdr:col>
      <xdr:colOff>80772</xdr:colOff>
      <xdr:row>58</xdr:row>
      <xdr:rowOff>126063</xdr:rowOff>
    </xdr:to>
    <xdr:sp macro="" textlink="">
      <xdr:nvSpPr>
        <xdr:cNvPr id="23" name="Rectangle 22"/>
        <xdr:cNvSpPr/>
      </xdr:nvSpPr>
      <xdr:spPr>
        <a:xfrm>
          <a:off x="4549029" y="10127313"/>
          <a:ext cx="1134595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935917</xdr:colOff>
      <xdr:row>48</xdr:row>
      <xdr:rowOff>118443</xdr:rowOff>
    </xdr:from>
    <xdr:to>
      <xdr:col>8</xdr:col>
      <xdr:colOff>79092</xdr:colOff>
      <xdr:row>58</xdr:row>
      <xdr:rowOff>126063</xdr:rowOff>
    </xdr:to>
    <xdr:sp macro="" textlink="">
      <xdr:nvSpPr>
        <xdr:cNvPr id="24" name="Rectangle 23"/>
        <xdr:cNvSpPr/>
      </xdr:nvSpPr>
      <xdr:spPr>
        <a:xfrm>
          <a:off x="6508378" y="10127313"/>
          <a:ext cx="1134596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645573</xdr:colOff>
      <xdr:row>48</xdr:row>
      <xdr:rowOff>118443</xdr:rowOff>
    </xdr:from>
    <xdr:to>
      <xdr:col>2</xdr:col>
      <xdr:colOff>84065</xdr:colOff>
      <xdr:row>58</xdr:row>
      <xdr:rowOff>126063</xdr:rowOff>
    </xdr:to>
    <xdr:sp macro="" textlink="">
      <xdr:nvSpPr>
        <xdr:cNvPr id="27" name="Rectangle 26"/>
        <xdr:cNvSpPr/>
      </xdr:nvSpPr>
      <xdr:spPr>
        <a:xfrm>
          <a:off x="630333" y="10127313"/>
          <a:ext cx="1134595" cy="221316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628493</xdr:colOff>
      <xdr:row>59</xdr:row>
      <xdr:rowOff>104439</xdr:rowOff>
    </xdr:from>
    <xdr:to>
      <xdr:col>2</xdr:col>
      <xdr:colOff>80721</xdr:colOff>
      <xdr:row>69</xdr:row>
      <xdr:rowOff>104439</xdr:rowOff>
    </xdr:to>
    <xdr:sp macro="" textlink="">
      <xdr:nvSpPr>
        <xdr:cNvPr id="36" name="Rectangle 35"/>
        <xdr:cNvSpPr/>
      </xdr:nvSpPr>
      <xdr:spPr>
        <a:xfrm>
          <a:off x="613253" y="13747162"/>
          <a:ext cx="1150615" cy="1957192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2</xdr:col>
      <xdr:colOff>935917</xdr:colOff>
      <xdr:row>59</xdr:row>
      <xdr:rowOff>104439</xdr:rowOff>
    </xdr:from>
    <xdr:to>
      <xdr:col>4</xdr:col>
      <xdr:colOff>79092</xdr:colOff>
      <xdr:row>69</xdr:row>
      <xdr:rowOff>104439</xdr:rowOff>
    </xdr:to>
    <xdr:sp macro="" textlink="">
      <xdr:nvSpPr>
        <xdr:cNvPr id="37" name="Rectangle 36"/>
        <xdr:cNvSpPr/>
      </xdr:nvSpPr>
      <xdr:spPr>
        <a:xfrm>
          <a:off x="6503005" y="8971614"/>
          <a:ext cx="1130758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934237</xdr:colOff>
      <xdr:row>59</xdr:row>
      <xdr:rowOff>104439</xdr:rowOff>
    </xdr:from>
    <xdr:to>
      <xdr:col>6</xdr:col>
      <xdr:colOff>77411</xdr:colOff>
      <xdr:row>69</xdr:row>
      <xdr:rowOff>104439</xdr:rowOff>
    </xdr:to>
    <xdr:sp macro="" textlink="">
      <xdr:nvSpPr>
        <xdr:cNvPr id="38" name="Rectangle 37"/>
        <xdr:cNvSpPr/>
      </xdr:nvSpPr>
      <xdr:spPr>
        <a:xfrm>
          <a:off x="8458517" y="8971614"/>
          <a:ext cx="1130757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932555</xdr:colOff>
      <xdr:row>59</xdr:row>
      <xdr:rowOff>104439</xdr:rowOff>
    </xdr:from>
    <xdr:to>
      <xdr:col>8</xdr:col>
      <xdr:colOff>75730</xdr:colOff>
      <xdr:row>69</xdr:row>
      <xdr:rowOff>104439</xdr:rowOff>
    </xdr:to>
    <xdr:sp macro="" textlink="">
      <xdr:nvSpPr>
        <xdr:cNvPr id="39" name="Rectangle 38"/>
        <xdr:cNvSpPr/>
      </xdr:nvSpPr>
      <xdr:spPr>
        <a:xfrm>
          <a:off x="10414027" y="8971614"/>
          <a:ext cx="1130758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628493</xdr:colOff>
      <xdr:row>70</xdr:row>
      <xdr:rowOff>118443</xdr:rowOff>
    </xdr:from>
    <xdr:to>
      <xdr:col>2</xdr:col>
      <xdr:colOff>80721</xdr:colOff>
      <xdr:row>80</xdr:row>
      <xdr:rowOff>126079</xdr:rowOff>
    </xdr:to>
    <xdr:sp macro="" textlink="">
      <xdr:nvSpPr>
        <xdr:cNvPr id="40" name="Rectangle 39"/>
        <xdr:cNvSpPr/>
      </xdr:nvSpPr>
      <xdr:spPr>
        <a:xfrm>
          <a:off x="613253" y="15914077"/>
          <a:ext cx="1150615" cy="1957191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2</xdr:col>
      <xdr:colOff>935917</xdr:colOff>
      <xdr:row>70</xdr:row>
      <xdr:rowOff>118443</xdr:rowOff>
    </xdr:from>
    <xdr:to>
      <xdr:col>4</xdr:col>
      <xdr:colOff>79092</xdr:colOff>
      <xdr:row>80</xdr:row>
      <xdr:rowOff>126079</xdr:rowOff>
    </xdr:to>
    <xdr:sp macro="" textlink="">
      <xdr:nvSpPr>
        <xdr:cNvPr id="41" name="Rectangle 40"/>
        <xdr:cNvSpPr/>
      </xdr:nvSpPr>
      <xdr:spPr>
        <a:xfrm>
          <a:off x="6503005" y="11373392"/>
          <a:ext cx="1130758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934237</xdr:colOff>
      <xdr:row>70</xdr:row>
      <xdr:rowOff>118443</xdr:rowOff>
    </xdr:from>
    <xdr:to>
      <xdr:col>6</xdr:col>
      <xdr:colOff>77411</xdr:colOff>
      <xdr:row>80</xdr:row>
      <xdr:rowOff>126079</xdr:rowOff>
    </xdr:to>
    <xdr:sp macro="" textlink="">
      <xdr:nvSpPr>
        <xdr:cNvPr id="42" name="Rectangle 41"/>
        <xdr:cNvSpPr/>
      </xdr:nvSpPr>
      <xdr:spPr>
        <a:xfrm>
          <a:off x="8458517" y="11373392"/>
          <a:ext cx="1130757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932555</xdr:colOff>
      <xdr:row>70</xdr:row>
      <xdr:rowOff>118443</xdr:rowOff>
    </xdr:from>
    <xdr:to>
      <xdr:col>8</xdr:col>
      <xdr:colOff>75730</xdr:colOff>
      <xdr:row>80</xdr:row>
      <xdr:rowOff>126079</xdr:rowOff>
    </xdr:to>
    <xdr:sp macro="" textlink="">
      <xdr:nvSpPr>
        <xdr:cNvPr id="43" name="Rectangle 42"/>
        <xdr:cNvSpPr/>
      </xdr:nvSpPr>
      <xdr:spPr>
        <a:xfrm>
          <a:off x="10414027" y="11373392"/>
          <a:ext cx="1130758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939277</xdr:colOff>
      <xdr:row>18</xdr:row>
      <xdr:rowOff>77321</xdr:rowOff>
    </xdr:from>
    <xdr:to>
      <xdr:col>4</xdr:col>
      <xdr:colOff>82643</xdr:colOff>
      <xdr:row>28</xdr:row>
      <xdr:rowOff>77321</xdr:rowOff>
    </xdr:to>
    <xdr:sp macro="" textlink="">
      <xdr:nvSpPr>
        <xdr:cNvPr id="2" name="Rectangle 1"/>
        <xdr:cNvSpPr/>
      </xdr:nvSpPr>
      <xdr:spPr>
        <a:xfrm>
          <a:off x="2594722" y="3925421"/>
          <a:ext cx="1135715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937597</xdr:colOff>
      <xdr:row>18</xdr:row>
      <xdr:rowOff>77321</xdr:rowOff>
    </xdr:from>
    <xdr:to>
      <xdr:col>6</xdr:col>
      <xdr:colOff>80772</xdr:colOff>
      <xdr:row>28</xdr:row>
      <xdr:rowOff>77321</xdr:rowOff>
    </xdr:to>
    <xdr:sp macro="" textlink="">
      <xdr:nvSpPr>
        <xdr:cNvPr id="3" name="Rectangle 2"/>
        <xdr:cNvSpPr/>
      </xdr:nvSpPr>
      <xdr:spPr>
        <a:xfrm>
          <a:off x="4555192" y="3925421"/>
          <a:ext cx="1135716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935917</xdr:colOff>
      <xdr:row>18</xdr:row>
      <xdr:rowOff>77321</xdr:rowOff>
    </xdr:from>
    <xdr:to>
      <xdr:col>8</xdr:col>
      <xdr:colOff>79092</xdr:colOff>
      <xdr:row>28</xdr:row>
      <xdr:rowOff>77321</xdr:rowOff>
    </xdr:to>
    <xdr:sp macro="" textlink="">
      <xdr:nvSpPr>
        <xdr:cNvPr id="4" name="Rectangle 3"/>
        <xdr:cNvSpPr/>
      </xdr:nvSpPr>
      <xdr:spPr>
        <a:xfrm>
          <a:off x="6515662" y="3925421"/>
          <a:ext cx="1135716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645573</xdr:colOff>
      <xdr:row>18</xdr:row>
      <xdr:rowOff>77321</xdr:rowOff>
    </xdr:from>
    <xdr:to>
      <xdr:col>2</xdr:col>
      <xdr:colOff>84065</xdr:colOff>
      <xdr:row>28</xdr:row>
      <xdr:rowOff>77321</xdr:rowOff>
    </xdr:to>
    <xdr:sp macro="" textlink="">
      <xdr:nvSpPr>
        <xdr:cNvPr id="7" name="Rectangle 6"/>
        <xdr:cNvSpPr/>
      </xdr:nvSpPr>
      <xdr:spPr>
        <a:xfrm>
          <a:off x="630333" y="3925421"/>
          <a:ext cx="1139638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2</xdr:col>
      <xdr:colOff>939277</xdr:colOff>
      <xdr:row>29</xdr:row>
      <xdr:rowOff>104439</xdr:rowOff>
    </xdr:from>
    <xdr:to>
      <xdr:col>4</xdr:col>
      <xdr:colOff>82643</xdr:colOff>
      <xdr:row>39</xdr:row>
      <xdr:rowOff>104440</xdr:rowOff>
    </xdr:to>
    <xdr:sp macro="" textlink="">
      <xdr:nvSpPr>
        <xdr:cNvPr id="8" name="Rectangle 7"/>
        <xdr:cNvSpPr/>
      </xdr:nvSpPr>
      <xdr:spPr>
        <a:xfrm>
          <a:off x="2594722" y="6360459"/>
          <a:ext cx="1135715" cy="2209801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937597</xdr:colOff>
      <xdr:row>29</xdr:row>
      <xdr:rowOff>104439</xdr:rowOff>
    </xdr:from>
    <xdr:to>
      <xdr:col>6</xdr:col>
      <xdr:colOff>80772</xdr:colOff>
      <xdr:row>39</xdr:row>
      <xdr:rowOff>104440</xdr:rowOff>
    </xdr:to>
    <xdr:sp macro="" textlink="">
      <xdr:nvSpPr>
        <xdr:cNvPr id="9" name="Rectangle 8"/>
        <xdr:cNvSpPr/>
      </xdr:nvSpPr>
      <xdr:spPr>
        <a:xfrm>
          <a:off x="4555192" y="6360459"/>
          <a:ext cx="1135716" cy="2209801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935917</xdr:colOff>
      <xdr:row>29</xdr:row>
      <xdr:rowOff>104439</xdr:rowOff>
    </xdr:from>
    <xdr:to>
      <xdr:col>8</xdr:col>
      <xdr:colOff>79092</xdr:colOff>
      <xdr:row>39</xdr:row>
      <xdr:rowOff>104440</xdr:rowOff>
    </xdr:to>
    <xdr:sp macro="" textlink="">
      <xdr:nvSpPr>
        <xdr:cNvPr id="10" name="Rectangle 9"/>
        <xdr:cNvSpPr/>
      </xdr:nvSpPr>
      <xdr:spPr>
        <a:xfrm>
          <a:off x="6515662" y="6360459"/>
          <a:ext cx="1135716" cy="2209801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645573</xdr:colOff>
      <xdr:row>29</xdr:row>
      <xdr:rowOff>104439</xdr:rowOff>
    </xdr:from>
    <xdr:to>
      <xdr:col>2</xdr:col>
      <xdr:colOff>84065</xdr:colOff>
      <xdr:row>39</xdr:row>
      <xdr:rowOff>104440</xdr:rowOff>
    </xdr:to>
    <xdr:sp macro="" textlink="">
      <xdr:nvSpPr>
        <xdr:cNvPr id="13" name="Rectangle 12"/>
        <xdr:cNvSpPr/>
      </xdr:nvSpPr>
      <xdr:spPr>
        <a:xfrm>
          <a:off x="630333" y="6360459"/>
          <a:ext cx="1139638" cy="2209801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2</xdr:col>
      <xdr:colOff>929752</xdr:colOff>
      <xdr:row>41</xdr:row>
      <xdr:rowOff>104439</xdr:rowOff>
    </xdr:from>
    <xdr:to>
      <xdr:col>4</xdr:col>
      <xdr:colOff>73118</xdr:colOff>
      <xdr:row>51</xdr:row>
      <xdr:rowOff>104439</xdr:rowOff>
    </xdr:to>
    <xdr:sp macro="" textlink="">
      <xdr:nvSpPr>
        <xdr:cNvPr id="14" name="Rectangle 13"/>
        <xdr:cNvSpPr/>
      </xdr:nvSpPr>
      <xdr:spPr>
        <a:xfrm>
          <a:off x="2585197" y="8760759"/>
          <a:ext cx="1135715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937597</xdr:colOff>
      <xdr:row>41</xdr:row>
      <xdr:rowOff>104439</xdr:rowOff>
    </xdr:from>
    <xdr:to>
      <xdr:col>6</xdr:col>
      <xdr:colOff>80772</xdr:colOff>
      <xdr:row>51</xdr:row>
      <xdr:rowOff>104439</xdr:rowOff>
    </xdr:to>
    <xdr:sp macro="" textlink="">
      <xdr:nvSpPr>
        <xdr:cNvPr id="15" name="Rectangle 14"/>
        <xdr:cNvSpPr/>
      </xdr:nvSpPr>
      <xdr:spPr>
        <a:xfrm>
          <a:off x="4555192" y="8760759"/>
          <a:ext cx="1135716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935917</xdr:colOff>
      <xdr:row>41</xdr:row>
      <xdr:rowOff>104439</xdr:rowOff>
    </xdr:from>
    <xdr:to>
      <xdr:col>8</xdr:col>
      <xdr:colOff>79092</xdr:colOff>
      <xdr:row>51</xdr:row>
      <xdr:rowOff>104439</xdr:rowOff>
    </xdr:to>
    <xdr:sp macro="" textlink="">
      <xdr:nvSpPr>
        <xdr:cNvPr id="16" name="Rectangle 15"/>
        <xdr:cNvSpPr/>
      </xdr:nvSpPr>
      <xdr:spPr>
        <a:xfrm>
          <a:off x="6515662" y="8760759"/>
          <a:ext cx="1135716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645573</xdr:colOff>
      <xdr:row>41</xdr:row>
      <xdr:rowOff>104439</xdr:rowOff>
    </xdr:from>
    <xdr:to>
      <xdr:col>2</xdr:col>
      <xdr:colOff>84065</xdr:colOff>
      <xdr:row>51</xdr:row>
      <xdr:rowOff>104439</xdr:rowOff>
    </xdr:to>
    <xdr:sp macro="" textlink="">
      <xdr:nvSpPr>
        <xdr:cNvPr id="19" name="Rectangle 18"/>
        <xdr:cNvSpPr/>
      </xdr:nvSpPr>
      <xdr:spPr>
        <a:xfrm>
          <a:off x="630333" y="8760759"/>
          <a:ext cx="1139638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2</xdr:col>
      <xdr:colOff>939277</xdr:colOff>
      <xdr:row>52</xdr:row>
      <xdr:rowOff>118443</xdr:rowOff>
    </xdr:from>
    <xdr:to>
      <xdr:col>4</xdr:col>
      <xdr:colOff>82643</xdr:colOff>
      <xdr:row>62</xdr:row>
      <xdr:rowOff>126063</xdr:rowOff>
    </xdr:to>
    <xdr:sp macro="" textlink="">
      <xdr:nvSpPr>
        <xdr:cNvPr id="20" name="Rectangle 19"/>
        <xdr:cNvSpPr/>
      </xdr:nvSpPr>
      <xdr:spPr>
        <a:xfrm>
          <a:off x="2594722" y="11175063"/>
          <a:ext cx="1135715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937597</xdr:colOff>
      <xdr:row>52</xdr:row>
      <xdr:rowOff>118443</xdr:rowOff>
    </xdr:from>
    <xdr:to>
      <xdr:col>6</xdr:col>
      <xdr:colOff>80772</xdr:colOff>
      <xdr:row>62</xdr:row>
      <xdr:rowOff>126063</xdr:rowOff>
    </xdr:to>
    <xdr:sp macro="" textlink="">
      <xdr:nvSpPr>
        <xdr:cNvPr id="21" name="Rectangle 20"/>
        <xdr:cNvSpPr/>
      </xdr:nvSpPr>
      <xdr:spPr>
        <a:xfrm>
          <a:off x="4555192" y="11175063"/>
          <a:ext cx="1135716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935917</xdr:colOff>
      <xdr:row>52</xdr:row>
      <xdr:rowOff>118443</xdr:rowOff>
    </xdr:from>
    <xdr:to>
      <xdr:col>8</xdr:col>
      <xdr:colOff>79092</xdr:colOff>
      <xdr:row>62</xdr:row>
      <xdr:rowOff>126063</xdr:rowOff>
    </xdr:to>
    <xdr:sp macro="" textlink="">
      <xdr:nvSpPr>
        <xdr:cNvPr id="22" name="Rectangle 21"/>
        <xdr:cNvSpPr/>
      </xdr:nvSpPr>
      <xdr:spPr>
        <a:xfrm>
          <a:off x="6515662" y="11175063"/>
          <a:ext cx="1135716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645573</xdr:colOff>
      <xdr:row>52</xdr:row>
      <xdr:rowOff>118443</xdr:rowOff>
    </xdr:from>
    <xdr:to>
      <xdr:col>2</xdr:col>
      <xdr:colOff>84065</xdr:colOff>
      <xdr:row>62</xdr:row>
      <xdr:rowOff>126063</xdr:rowOff>
    </xdr:to>
    <xdr:sp macro="" textlink="">
      <xdr:nvSpPr>
        <xdr:cNvPr id="25" name="Rectangle 24"/>
        <xdr:cNvSpPr/>
      </xdr:nvSpPr>
      <xdr:spPr>
        <a:xfrm>
          <a:off x="630333" y="11175063"/>
          <a:ext cx="1139638" cy="22098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2</xdr:col>
      <xdr:colOff>929752</xdr:colOff>
      <xdr:row>63</xdr:row>
      <xdr:rowOff>104439</xdr:rowOff>
    </xdr:from>
    <xdr:to>
      <xdr:col>4</xdr:col>
      <xdr:colOff>73118</xdr:colOff>
      <xdr:row>73</xdr:row>
      <xdr:rowOff>104439</xdr:rowOff>
    </xdr:to>
    <xdr:sp macro="" textlink="">
      <xdr:nvSpPr>
        <xdr:cNvPr id="26" name="Rectangle 25"/>
        <xdr:cNvSpPr/>
      </xdr:nvSpPr>
      <xdr:spPr>
        <a:xfrm>
          <a:off x="2582457" y="10145929"/>
          <a:ext cx="1130757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937597</xdr:colOff>
      <xdr:row>63</xdr:row>
      <xdr:rowOff>104439</xdr:rowOff>
    </xdr:from>
    <xdr:to>
      <xdr:col>6</xdr:col>
      <xdr:colOff>80772</xdr:colOff>
      <xdr:row>73</xdr:row>
      <xdr:rowOff>104439</xdr:rowOff>
    </xdr:to>
    <xdr:sp macro="" textlink="">
      <xdr:nvSpPr>
        <xdr:cNvPr id="27" name="Rectangle 26"/>
        <xdr:cNvSpPr/>
      </xdr:nvSpPr>
      <xdr:spPr>
        <a:xfrm>
          <a:off x="4547494" y="10145929"/>
          <a:ext cx="1130757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935917</xdr:colOff>
      <xdr:row>63</xdr:row>
      <xdr:rowOff>104439</xdr:rowOff>
    </xdr:from>
    <xdr:to>
      <xdr:col>8</xdr:col>
      <xdr:colOff>79092</xdr:colOff>
      <xdr:row>73</xdr:row>
      <xdr:rowOff>104439</xdr:rowOff>
    </xdr:to>
    <xdr:sp macro="" textlink="">
      <xdr:nvSpPr>
        <xdr:cNvPr id="28" name="Rectangle 27"/>
        <xdr:cNvSpPr/>
      </xdr:nvSpPr>
      <xdr:spPr>
        <a:xfrm>
          <a:off x="6503005" y="10145929"/>
          <a:ext cx="1130758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645573</xdr:colOff>
      <xdr:row>63</xdr:row>
      <xdr:rowOff>104439</xdr:rowOff>
    </xdr:from>
    <xdr:to>
      <xdr:col>2</xdr:col>
      <xdr:colOff>84065</xdr:colOff>
      <xdr:row>73</xdr:row>
      <xdr:rowOff>104439</xdr:rowOff>
    </xdr:to>
    <xdr:sp macro="" textlink="">
      <xdr:nvSpPr>
        <xdr:cNvPr id="31" name="Rectangle 30"/>
        <xdr:cNvSpPr/>
      </xdr:nvSpPr>
      <xdr:spPr>
        <a:xfrm>
          <a:off x="630333" y="10145929"/>
          <a:ext cx="1136898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2</xdr:col>
      <xdr:colOff>939277</xdr:colOff>
      <xdr:row>74</xdr:row>
      <xdr:rowOff>118443</xdr:rowOff>
    </xdr:from>
    <xdr:to>
      <xdr:col>4</xdr:col>
      <xdr:colOff>82643</xdr:colOff>
      <xdr:row>84</xdr:row>
      <xdr:rowOff>126063</xdr:rowOff>
    </xdr:to>
    <xdr:sp macro="" textlink="">
      <xdr:nvSpPr>
        <xdr:cNvPr id="32" name="Rectangle 31"/>
        <xdr:cNvSpPr/>
      </xdr:nvSpPr>
      <xdr:spPr>
        <a:xfrm>
          <a:off x="2591982" y="12547707"/>
          <a:ext cx="1130757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4</xdr:col>
      <xdr:colOff>937597</xdr:colOff>
      <xdr:row>74</xdr:row>
      <xdr:rowOff>118443</xdr:rowOff>
    </xdr:from>
    <xdr:to>
      <xdr:col>6</xdr:col>
      <xdr:colOff>80772</xdr:colOff>
      <xdr:row>84</xdr:row>
      <xdr:rowOff>126063</xdr:rowOff>
    </xdr:to>
    <xdr:sp macro="" textlink="">
      <xdr:nvSpPr>
        <xdr:cNvPr id="33" name="Rectangle 32"/>
        <xdr:cNvSpPr/>
      </xdr:nvSpPr>
      <xdr:spPr>
        <a:xfrm>
          <a:off x="4547494" y="12547707"/>
          <a:ext cx="1130757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935917</xdr:colOff>
      <xdr:row>74</xdr:row>
      <xdr:rowOff>118443</xdr:rowOff>
    </xdr:from>
    <xdr:to>
      <xdr:col>8</xdr:col>
      <xdr:colOff>79092</xdr:colOff>
      <xdr:row>84</xdr:row>
      <xdr:rowOff>126063</xdr:rowOff>
    </xdr:to>
    <xdr:sp macro="" textlink="">
      <xdr:nvSpPr>
        <xdr:cNvPr id="34" name="Rectangle 33"/>
        <xdr:cNvSpPr/>
      </xdr:nvSpPr>
      <xdr:spPr>
        <a:xfrm>
          <a:off x="6503005" y="12547707"/>
          <a:ext cx="1130758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645573</xdr:colOff>
      <xdr:row>74</xdr:row>
      <xdr:rowOff>118443</xdr:rowOff>
    </xdr:from>
    <xdr:to>
      <xdr:col>2</xdr:col>
      <xdr:colOff>84065</xdr:colOff>
      <xdr:row>84</xdr:row>
      <xdr:rowOff>126063</xdr:rowOff>
    </xdr:to>
    <xdr:sp macro="" textlink="">
      <xdr:nvSpPr>
        <xdr:cNvPr id="37" name="Rectangle 36"/>
        <xdr:cNvSpPr/>
      </xdr:nvSpPr>
      <xdr:spPr>
        <a:xfrm>
          <a:off x="630333" y="12547707"/>
          <a:ext cx="1136898" cy="219205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47"/>
  <sheetViews>
    <sheetView tabSelected="1" workbookViewId="0"/>
  </sheetViews>
  <sheetFormatPr defaultRowHeight="15" x14ac:dyDescent="0.25"/>
  <cols>
    <col min="4" max="4" width="8" bestFit="1" customWidth="1"/>
    <col min="5" max="5" width="10" bestFit="1" customWidth="1"/>
    <col min="6" max="6" width="8.85546875" bestFit="1" customWidth="1"/>
  </cols>
  <sheetData>
    <row r="1" spans="1:14" s="13" customFormat="1" ht="18" x14ac:dyDescent="0.35">
      <c r="A1" s="13" t="s">
        <v>166</v>
      </c>
    </row>
    <row r="2" spans="1:14" s="25" customFormat="1" ht="18" x14ac:dyDescent="0.35">
      <c r="A2" s="25" t="s">
        <v>147</v>
      </c>
    </row>
    <row r="3" spans="1:14" ht="14.45" x14ac:dyDescent="0.3">
      <c r="A3" t="s">
        <v>89</v>
      </c>
    </row>
    <row r="4" spans="1:14" ht="14.45" x14ac:dyDescent="0.3">
      <c r="B4" t="s">
        <v>90</v>
      </c>
    </row>
    <row r="5" spans="1:14" ht="14.45" x14ac:dyDescent="0.3">
      <c r="B5" t="s">
        <v>117</v>
      </c>
    </row>
    <row r="6" spans="1:14" ht="14.45" x14ac:dyDescent="0.3">
      <c r="B6" t="s">
        <v>91</v>
      </c>
    </row>
    <row r="7" spans="1:14" ht="14.45" x14ac:dyDescent="0.3">
      <c r="B7" t="s">
        <v>133</v>
      </c>
    </row>
    <row r="8" spans="1:14" ht="14.45" x14ac:dyDescent="0.3">
      <c r="N8" s="10"/>
    </row>
    <row r="9" spans="1:14" ht="14.45" x14ac:dyDescent="0.3">
      <c r="A9" s="1" t="s">
        <v>167</v>
      </c>
      <c r="N9" s="10"/>
    </row>
    <row r="10" spans="1:14" ht="14.45" x14ac:dyDescent="0.3">
      <c r="A10" s="1" t="s">
        <v>168</v>
      </c>
      <c r="N10" s="10"/>
    </row>
    <row r="11" spans="1:14" ht="14.45" x14ac:dyDescent="0.3">
      <c r="A11" s="1" t="s">
        <v>163</v>
      </c>
      <c r="N11" s="10"/>
    </row>
    <row r="12" spans="1:14" ht="14.45" x14ac:dyDescent="0.3">
      <c r="N12" s="10"/>
    </row>
    <row r="13" spans="1:14" ht="14.45" x14ac:dyDescent="0.3">
      <c r="A13" t="s">
        <v>93</v>
      </c>
      <c r="N13" s="10"/>
    </row>
    <row r="14" spans="1:14" ht="14.45" x14ac:dyDescent="0.3">
      <c r="A14" t="s">
        <v>71</v>
      </c>
      <c r="N14" s="10"/>
    </row>
    <row r="15" spans="1:14" ht="14.45" x14ac:dyDescent="0.3">
      <c r="N15" s="10"/>
    </row>
    <row r="16" spans="1:14" ht="18" x14ac:dyDescent="0.35">
      <c r="A16" s="13" t="s">
        <v>60</v>
      </c>
      <c r="N16" s="10"/>
    </row>
    <row r="18" spans="1:6" x14ac:dyDescent="0.25">
      <c r="A18" t="s">
        <v>94</v>
      </c>
    </row>
    <row r="19" spans="1:6" x14ac:dyDescent="0.25">
      <c r="B19" s="12" t="s">
        <v>86</v>
      </c>
    </row>
    <row r="20" spans="1:6" ht="15.75" thickBot="1" x14ac:dyDescent="0.3">
      <c r="B20" s="12" t="s">
        <v>87</v>
      </c>
      <c r="D20" s="1" t="s">
        <v>54</v>
      </c>
      <c r="E20" s="1" t="s">
        <v>56</v>
      </c>
      <c r="F20" s="1" t="s">
        <v>72</v>
      </c>
    </row>
    <row r="21" spans="1:6" x14ac:dyDescent="0.25">
      <c r="B21" s="12"/>
      <c r="D21" s="16" t="s">
        <v>88</v>
      </c>
      <c r="E21" s="20">
        <v>1</v>
      </c>
      <c r="F21" s="17" t="s">
        <v>74</v>
      </c>
    </row>
    <row r="22" spans="1:6" x14ac:dyDescent="0.25">
      <c r="A22" t="s">
        <v>95</v>
      </c>
    </row>
    <row r="23" spans="1:6" x14ac:dyDescent="0.25">
      <c r="A23" t="s">
        <v>67</v>
      </c>
    </row>
    <row r="24" spans="1:6" x14ac:dyDescent="0.25">
      <c r="B24" s="12" t="s">
        <v>68</v>
      </c>
    </row>
    <row r="25" spans="1:6" x14ac:dyDescent="0.25">
      <c r="A25" t="s">
        <v>114</v>
      </c>
    </row>
    <row r="26" spans="1:6" x14ac:dyDescent="0.25">
      <c r="B26" s="12" t="s">
        <v>146</v>
      </c>
    </row>
    <row r="27" spans="1:6" x14ac:dyDescent="0.25">
      <c r="B27" s="12" t="s">
        <v>62</v>
      </c>
    </row>
    <row r="28" spans="1:6" x14ac:dyDescent="0.25">
      <c r="A28" t="s">
        <v>132</v>
      </c>
    </row>
    <row r="29" spans="1:6" x14ac:dyDescent="0.25">
      <c r="B29" s="12" t="s">
        <v>138</v>
      </c>
    </row>
    <row r="30" spans="1:6" x14ac:dyDescent="0.25">
      <c r="B30" s="12" t="s">
        <v>145</v>
      </c>
    </row>
    <row r="31" spans="1:6" x14ac:dyDescent="0.25">
      <c r="B31" t="s">
        <v>139</v>
      </c>
    </row>
    <row r="32" spans="1:6" x14ac:dyDescent="0.25">
      <c r="B32" s="12" t="s">
        <v>70</v>
      </c>
    </row>
    <row r="33" spans="1:11" x14ac:dyDescent="0.25">
      <c r="A33" t="s">
        <v>134</v>
      </c>
      <c r="B33" s="27"/>
    </row>
    <row r="34" spans="1:11" x14ac:dyDescent="0.25">
      <c r="A34" t="s">
        <v>135</v>
      </c>
    </row>
    <row r="36" spans="1:11" x14ac:dyDescent="0.25">
      <c r="A36" s="116" t="s">
        <v>157</v>
      </c>
      <c r="B36" s="98"/>
      <c r="C36" s="98"/>
      <c r="D36" s="98"/>
      <c r="E36" s="98"/>
    </row>
    <row r="37" spans="1:11" x14ac:dyDescent="0.25">
      <c r="A37" s="98" t="s">
        <v>118</v>
      </c>
      <c r="B37" s="98"/>
      <c r="C37" s="98" t="s">
        <v>152</v>
      </c>
      <c r="D37" s="98"/>
      <c r="E37" s="98" t="s">
        <v>158</v>
      </c>
      <c r="F37" s="102"/>
    </row>
    <row r="38" spans="1:11" s="100" customFormat="1" x14ac:dyDescent="0.25">
      <c r="A38" s="24" t="s">
        <v>156</v>
      </c>
      <c r="B38" s="24"/>
      <c r="C38" s="112">
        <v>1</v>
      </c>
      <c r="D38" s="24"/>
      <c r="E38" s="24" t="s">
        <v>154</v>
      </c>
      <c r="F38" s="24"/>
      <c r="G38" s="24"/>
      <c r="H38" s="24"/>
      <c r="I38" s="24"/>
      <c r="J38" s="24"/>
      <c r="K38" s="24"/>
    </row>
    <row r="39" spans="1:11" x14ac:dyDescent="0.25">
      <c r="A39" s="24" t="s">
        <v>153</v>
      </c>
      <c r="B39" s="113"/>
      <c r="C39" s="112">
        <v>2</v>
      </c>
      <c r="D39" s="24"/>
      <c r="E39" s="24" t="s">
        <v>155</v>
      </c>
      <c r="F39" s="24"/>
      <c r="G39" s="24"/>
      <c r="H39" s="24"/>
      <c r="I39" s="24"/>
      <c r="J39" s="24"/>
      <c r="K39" s="24"/>
    </row>
    <row r="40" spans="1:11" x14ac:dyDescent="0.25">
      <c r="A40" s="24" t="s">
        <v>161</v>
      </c>
      <c r="B40" s="114"/>
      <c r="C40" s="112">
        <v>3</v>
      </c>
      <c r="D40" s="24"/>
      <c r="E40" s="117" t="s">
        <v>160</v>
      </c>
      <c r="F40" s="117"/>
      <c r="G40" s="117"/>
      <c r="H40" s="117"/>
      <c r="I40" s="117"/>
      <c r="J40" s="117"/>
      <c r="K40" s="117"/>
    </row>
    <row r="41" spans="1:11" x14ac:dyDescent="0.25">
      <c r="A41" s="24"/>
      <c r="B41" s="24"/>
      <c r="C41" s="24"/>
      <c r="D41" s="24"/>
      <c r="E41" s="117"/>
      <c r="F41" s="117"/>
      <c r="G41" s="117"/>
      <c r="H41" s="117"/>
      <c r="I41" s="117"/>
      <c r="J41" s="117"/>
      <c r="K41" s="117"/>
    </row>
    <row r="42" spans="1:11" x14ac:dyDescent="0.25">
      <c r="A42" s="24" t="s">
        <v>164</v>
      </c>
      <c r="B42" s="114"/>
      <c r="C42" s="112">
        <v>3.1</v>
      </c>
      <c r="D42" s="24"/>
      <c r="E42" s="24" t="s">
        <v>165</v>
      </c>
      <c r="F42" s="24"/>
      <c r="G42" s="24"/>
      <c r="H42" s="24"/>
      <c r="I42" s="24"/>
      <c r="J42" s="24"/>
      <c r="K42" s="24"/>
    </row>
    <row r="43" spans="1:11" x14ac:dyDescent="0.25">
      <c r="A43" s="115" t="s">
        <v>171</v>
      </c>
      <c r="B43" s="24"/>
      <c r="C43" s="112">
        <v>4</v>
      </c>
      <c r="D43" s="24"/>
      <c r="E43" s="24" t="s">
        <v>169</v>
      </c>
      <c r="F43" s="24"/>
      <c r="G43" s="24"/>
      <c r="H43" s="24"/>
      <c r="I43" s="24"/>
      <c r="J43" s="24"/>
      <c r="K43" s="24"/>
    </row>
    <row r="44" spans="1:11" s="1" customFormat="1" x14ac:dyDescent="0.25">
      <c r="A44" s="108"/>
      <c r="B44" s="98"/>
      <c r="C44" s="109" t="s">
        <v>173</v>
      </c>
      <c r="D44" s="98"/>
      <c r="E44" s="98"/>
      <c r="F44" s="110"/>
    </row>
    <row r="45" spans="1:11" s="111" customFormat="1" ht="12.75" x14ac:dyDescent="0.2">
      <c r="A45" s="43" t="s">
        <v>172</v>
      </c>
      <c r="B45" s="43"/>
      <c r="C45" s="43" t="s">
        <v>174</v>
      </c>
      <c r="D45" s="43"/>
      <c r="E45" s="43" t="s">
        <v>175</v>
      </c>
      <c r="F45" s="43"/>
    </row>
    <row r="46" spans="1:11" x14ac:dyDescent="0.25">
      <c r="A46" s="99"/>
      <c r="B46" s="99"/>
      <c r="C46" s="99"/>
      <c r="D46" s="99"/>
      <c r="E46" s="99"/>
      <c r="F46" s="102"/>
    </row>
    <row r="47" spans="1:11" x14ac:dyDescent="0.25">
      <c r="A47" s="101"/>
      <c r="B47" s="101"/>
      <c r="C47" s="101"/>
      <c r="D47" s="101"/>
      <c r="E47" s="101"/>
    </row>
  </sheetData>
  <sheetProtection password="CD2F" sheet="1" objects="1" scenarios="1" selectLockedCells="1" selectUnlockedCells="1"/>
  <mergeCells count="1">
    <mergeCell ref="E40:K4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97"/>
  <sheetViews>
    <sheetView workbookViewId="0">
      <selection activeCell="G2" sqref="G2"/>
    </sheetView>
  </sheetViews>
  <sheetFormatPr defaultRowHeight="15" x14ac:dyDescent="0.25"/>
  <cols>
    <col min="3" max="3" width="17.28515625" customWidth="1"/>
    <col min="4" max="5" width="11.5703125" customWidth="1"/>
    <col min="12" max="12" width="20.7109375" bestFit="1" customWidth="1"/>
    <col min="13" max="13" width="28" bestFit="1" customWidth="1"/>
    <col min="19" max="19" width="25" customWidth="1"/>
    <col min="20" max="20" width="15.85546875" bestFit="1" customWidth="1"/>
  </cols>
  <sheetData>
    <row r="1" spans="1:21" ht="14.45" x14ac:dyDescent="0.3">
      <c r="A1" t="s">
        <v>37</v>
      </c>
      <c r="B1" t="s">
        <v>38</v>
      </c>
      <c r="C1" t="s">
        <v>130</v>
      </c>
      <c r="D1" t="s">
        <v>55</v>
      </c>
      <c r="E1" t="s">
        <v>40</v>
      </c>
      <c r="F1" t="s">
        <v>41</v>
      </c>
      <c r="G1" t="s">
        <v>39</v>
      </c>
      <c r="H1" t="s">
        <v>0</v>
      </c>
      <c r="I1" t="s">
        <v>1</v>
      </c>
      <c r="J1" t="s">
        <v>42</v>
      </c>
      <c r="K1" t="s">
        <v>43</v>
      </c>
      <c r="L1" t="s">
        <v>46</v>
      </c>
      <c r="M1" t="s">
        <v>47</v>
      </c>
      <c r="N1" t="s">
        <v>48</v>
      </c>
      <c r="O1" t="s">
        <v>51</v>
      </c>
      <c r="R1" t="s">
        <v>72</v>
      </c>
      <c r="T1" s="58"/>
      <c r="U1" s="59"/>
    </row>
    <row r="2" spans="1:21" ht="14.45" x14ac:dyDescent="0.3">
      <c r="A2">
        <f>FLOOR((ROW(A2)-2)/4,1)+1</f>
        <v>1</v>
      </c>
      <c r="B2">
        <f>MOD(ROW(A2)-2,4)+1</f>
        <v>1</v>
      </c>
      <c r="C2" t="str">
        <f>IF(J2="Reference", CONCATENATE(G2,"_",E2,"_",K2),D2)</f>
        <v/>
      </c>
      <c r="D2" t="str">
        <f>INDEX(LAYOUT!$B$2:$E$97,'Convert 4 col to 1 col'!A2,'Convert 4 col to 1 col'!B2)</f>
        <v/>
      </c>
      <c r="E2" t="str">
        <f>IF(NOT(OR($D2="Male",$D2="Female")),VLOOKUP($D2,'unique ID'!$B$2:$D$97,2,FALSE),$D2)</f>
        <v/>
      </c>
      <c r="F2" t="s">
        <v>20</v>
      </c>
      <c r="G2" t="e">
        <f>IF(NOT(OR(D2="Male",D2="Female")),VLOOKUP(O2,'unique ID'!$A$2:$D$97,4,FALSE),I2)</f>
        <v>#N/A</v>
      </c>
      <c r="H2" t="str">
        <f>INDEX(LAYOUT!$A$2:$A$97,'Convert 4 col to 1 col'!A2,1)</f>
        <v/>
      </c>
      <c r="I2" s="105" t="b">
        <f>IF(OR(RIGHT(H2,1)="B",RIGHT(H2,1)="C"),CONCATENATE(LEFT(H2,3),RIGHT(H2,1)),IF(OR(RIGHT(H2,1)="K",RIGHT(H2,1)="L",RIGHT(H2,1)="M"),CONCATENATE(LEFT(H2,4),RIGHT(H2,1))))</f>
        <v>0</v>
      </c>
      <c r="J2" t="str">
        <f>IF(OR(D2="Male",D2="Female"),"Reference","Sample")</f>
        <v>Sample</v>
      </c>
      <c r="K2" t="s">
        <v>44</v>
      </c>
      <c r="L2" t="str">
        <f>IF(J2="Sample","24sure Single Channel","24sure")</f>
        <v>24sure Single Channel</v>
      </c>
      <c r="M2" t="str">
        <f>CONCATENATE(L2," ",K2)</f>
        <v>24sure Single Channel Top</v>
      </c>
      <c r="N2">
        <v>1</v>
      </c>
      <c r="P2" t="e">
        <f t="shared" ref="P2:P33" si="0">CONCATENATE(G2,K2)</f>
        <v>#N/A</v>
      </c>
      <c r="R2" t="e">
        <f>IF(NOT(OR(D2="Male",D2="Female")),VLOOKUP(O2,'unique ID'!$A$2:$E$97,5,FALSE),"")</f>
        <v>#N/A</v>
      </c>
    </row>
    <row r="3" spans="1:21" ht="14.45" x14ac:dyDescent="0.3">
      <c r="A3">
        <f t="shared" ref="A3:A66" si="1">FLOOR((ROW(A3)-2)/4,1)+1</f>
        <v>1</v>
      </c>
      <c r="B3">
        <f t="shared" ref="B3:B66" si="2">MOD(ROW(A3)-2,4)+1</f>
        <v>2</v>
      </c>
      <c r="C3" t="str">
        <f t="shared" ref="C3:C66" si="3">IF(J3="Reference", CONCATENATE(G3,"_",E3,"_",K3),D3)</f>
        <v/>
      </c>
      <c r="D3" t="str">
        <f>INDEX(LAYOUT!$B$2:$E$97,'Convert 4 col to 1 col'!A3,'Convert 4 col to 1 col'!B3)</f>
        <v/>
      </c>
      <c r="E3" t="str">
        <f>IF(NOT(OR($D3="Male",$D3="Female")),VLOOKUP($D3,'unique ID'!$B$2:$D$97,2,FALSE),$D3)</f>
        <v/>
      </c>
      <c r="F3" t="s">
        <v>21</v>
      </c>
      <c r="G3" t="e">
        <f>IF(NOT(OR(D3="Male",D3="Female")),VLOOKUP(O3,'unique ID'!$A$2:$D$97,4,FALSE),I3)</f>
        <v>#N/A</v>
      </c>
      <c r="H3" t="str">
        <f>INDEX(LAYOUT!$A$2:$A$97,'Convert 4 col to 1 col'!A3,1)</f>
        <v/>
      </c>
      <c r="I3" s="105" t="b">
        <f t="shared" ref="I3:I66" si="4">IF(OR(RIGHT(H3,1)="B",RIGHT(H3,1)="C"),CONCATENATE(LEFT(H3,3),RIGHT(H3,1)),IF(OR(RIGHT(H3,1)="K",RIGHT(H3,1)="L",RIGHT(H3,1)="M"),CONCATENATE(LEFT(H3,4),RIGHT(H3,1))))</f>
        <v>0</v>
      </c>
      <c r="J3" t="str">
        <f t="shared" ref="J3:J66" si="5">IF(OR(D3="Male",D3="Female"),"Reference","Sample")</f>
        <v>Sample</v>
      </c>
      <c r="K3" t="s">
        <v>44</v>
      </c>
      <c r="L3" t="str">
        <f t="shared" ref="L3:L66" si="6">IF(J3="Sample","24sure Single Channel","24sure")</f>
        <v>24sure Single Channel</v>
      </c>
      <c r="M3" t="str">
        <f t="shared" ref="M3:M66" si="7">CONCATENATE(L3," ",K3)</f>
        <v>24sure Single Channel Top</v>
      </c>
      <c r="N3" t="str">
        <f>IF(J3="Reference",MAX(N$2:N2)+1,"")</f>
        <v/>
      </c>
      <c r="O3">
        <f>IF(J3="Sample",MAX(O$2:O2)+1,"")</f>
        <v>1</v>
      </c>
      <c r="P3" t="e">
        <f t="shared" si="0"/>
        <v>#N/A</v>
      </c>
      <c r="Q3" t="e">
        <f t="shared" ref="Q3:Q34" si="8">IF(AND(J3="Reference",P3=P2),CONCATENATE(D2,"/",D3),"")</f>
        <v>#N/A</v>
      </c>
      <c r="R3" t="e">
        <f>IF(NOT(OR(D3="Male",D3="Female")),VLOOKUP(O3,'unique ID'!$A$2:$E$97,5,FALSE),"")</f>
        <v>#N/A</v>
      </c>
    </row>
    <row r="4" spans="1:21" ht="14.45" x14ac:dyDescent="0.3">
      <c r="A4">
        <f t="shared" si="1"/>
        <v>1</v>
      </c>
      <c r="B4">
        <f t="shared" si="2"/>
        <v>3</v>
      </c>
      <c r="C4" t="str">
        <f t="shared" si="3"/>
        <v/>
      </c>
      <c r="D4" t="str">
        <f>INDEX(LAYOUT!$B$2:$E$97,'Convert 4 col to 1 col'!A4,'Convert 4 col to 1 col'!B4)</f>
        <v/>
      </c>
      <c r="E4" t="str">
        <f>IF(NOT(OR($D4="Male",$D4="Female")),VLOOKUP($D4,'unique ID'!$B$2:$D$97,2,FALSE),$D4)</f>
        <v/>
      </c>
      <c r="F4" t="s">
        <v>20</v>
      </c>
      <c r="G4" t="e">
        <f>IF(NOT(OR(D4="Male",D4="Female")),VLOOKUP(O4,'unique ID'!$A$2:$D$97,4,FALSE),I4)</f>
        <v>#N/A</v>
      </c>
      <c r="H4" t="str">
        <f>INDEX(LAYOUT!$A$2:$A$97,'Convert 4 col to 1 col'!A4,1)</f>
        <v/>
      </c>
      <c r="I4" s="105" t="b">
        <f t="shared" si="4"/>
        <v>0</v>
      </c>
      <c r="J4" t="str">
        <f t="shared" si="5"/>
        <v>Sample</v>
      </c>
      <c r="K4" t="s">
        <v>45</v>
      </c>
      <c r="L4" t="str">
        <f t="shared" si="6"/>
        <v>24sure Single Channel</v>
      </c>
      <c r="M4" t="str">
        <f t="shared" si="7"/>
        <v>24sure Single Channel Bottom</v>
      </c>
      <c r="N4" t="str">
        <f>IF(J4="Reference",MAX(N$2:N3)+1,"")</f>
        <v/>
      </c>
      <c r="O4">
        <f>IF(J4="Sample",MAX(O$2:O3)+1,"")</f>
        <v>2</v>
      </c>
      <c r="P4" t="e">
        <f t="shared" si="0"/>
        <v>#N/A</v>
      </c>
      <c r="Q4" t="e">
        <f t="shared" si="8"/>
        <v>#N/A</v>
      </c>
      <c r="R4" t="e">
        <f>IF(NOT(OR(D4="Male",D4="Female")),VLOOKUP(O4,'unique ID'!$A$2:$E$97,5,FALSE),"")</f>
        <v>#N/A</v>
      </c>
    </row>
    <row r="5" spans="1:21" ht="14.45" x14ac:dyDescent="0.3">
      <c r="A5">
        <f t="shared" si="1"/>
        <v>1</v>
      </c>
      <c r="B5">
        <f t="shared" si="2"/>
        <v>4</v>
      </c>
      <c r="C5" t="str">
        <f t="shared" si="3"/>
        <v/>
      </c>
      <c r="D5" t="str">
        <f>INDEX(LAYOUT!$B$2:$E$97,'Convert 4 col to 1 col'!A5,'Convert 4 col to 1 col'!B5)</f>
        <v/>
      </c>
      <c r="E5" t="str">
        <f>IF(NOT(OR($D5="Male",$D5="Female")),VLOOKUP($D5,'unique ID'!$B$2:$D$97,2,FALSE),$D5)</f>
        <v/>
      </c>
      <c r="F5" t="s">
        <v>21</v>
      </c>
      <c r="G5" t="e">
        <f>IF(NOT(OR(D5="Male",D5="Female")),VLOOKUP(O5,'unique ID'!$A$2:$D$97,4,FALSE),I5)</f>
        <v>#N/A</v>
      </c>
      <c r="H5" t="str">
        <f>INDEX(LAYOUT!$A$2:$A$97,'Convert 4 col to 1 col'!A5,1)</f>
        <v/>
      </c>
      <c r="I5" s="105" t="b">
        <f t="shared" si="4"/>
        <v>0</v>
      </c>
      <c r="J5" t="str">
        <f t="shared" si="5"/>
        <v>Sample</v>
      </c>
      <c r="K5" t="s">
        <v>45</v>
      </c>
      <c r="L5" t="str">
        <f t="shared" si="6"/>
        <v>24sure Single Channel</v>
      </c>
      <c r="M5" t="str">
        <f t="shared" si="7"/>
        <v>24sure Single Channel Bottom</v>
      </c>
      <c r="N5" t="str">
        <f>IF(J5="Reference",MAX(N$2:N4)+1,"")</f>
        <v/>
      </c>
      <c r="O5">
        <f>IF(J5="Sample",MAX(O$2:O4)+1,"")</f>
        <v>3</v>
      </c>
      <c r="P5" t="e">
        <f t="shared" si="0"/>
        <v>#N/A</v>
      </c>
      <c r="Q5" t="e">
        <f t="shared" si="8"/>
        <v>#N/A</v>
      </c>
      <c r="R5" t="e">
        <f>IF(NOT(OR(D5="Male",D5="Female")),VLOOKUP(O5,'unique ID'!$A$2:$E$97,5,FALSE),"")</f>
        <v>#N/A</v>
      </c>
    </row>
    <row r="6" spans="1:21" ht="14.45" x14ac:dyDescent="0.3">
      <c r="A6">
        <f t="shared" si="1"/>
        <v>2</v>
      </c>
      <c r="B6">
        <f t="shared" si="2"/>
        <v>1</v>
      </c>
      <c r="C6" t="str">
        <f t="shared" si="3"/>
        <v/>
      </c>
      <c r="D6" t="str">
        <f>INDEX(LAYOUT!$B$2:$E$97,'Convert 4 col to 1 col'!A6,'Convert 4 col to 1 col'!B6)</f>
        <v/>
      </c>
      <c r="E6" t="str">
        <f>IF(NOT(OR($D6="Male",$D6="Female")),VLOOKUP($D6,'unique ID'!$B$2:$D$97,2,FALSE),$D6)</f>
        <v/>
      </c>
      <c r="F6" t="s">
        <v>20</v>
      </c>
      <c r="G6" t="e">
        <f>IF(NOT(OR(D6="Male",D6="Female")),VLOOKUP(O6,'unique ID'!$A$2:$D$97,4,FALSE),I6)</f>
        <v>#N/A</v>
      </c>
      <c r="H6" t="str">
        <f>INDEX(LAYOUT!$A$2:$A$97,'Convert 4 col to 1 col'!A6,1)</f>
        <v/>
      </c>
      <c r="I6" s="105" t="b">
        <f t="shared" si="4"/>
        <v>0</v>
      </c>
      <c r="J6" t="str">
        <f t="shared" si="5"/>
        <v>Sample</v>
      </c>
      <c r="K6" t="s">
        <v>44</v>
      </c>
      <c r="L6" t="str">
        <f t="shared" si="6"/>
        <v>24sure Single Channel</v>
      </c>
      <c r="M6" t="str">
        <f t="shared" si="7"/>
        <v>24sure Single Channel Top</v>
      </c>
      <c r="N6" t="str">
        <f>IF(J6="Reference",MAX(N$2:N5)+1,"")</f>
        <v/>
      </c>
      <c r="O6">
        <f>IF(J6="Sample",MAX(O$2:O5)+1,"")</f>
        <v>4</v>
      </c>
      <c r="P6" t="e">
        <f t="shared" si="0"/>
        <v>#N/A</v>
      </c>
      <c r="Q6" t="e">
        <f t="shared" si="8"/>
        <v>#N/A</v>
      </c>
      <c r="R6" t="e">
        <f>IF(NOT(OR(D6="Male",D6="Female")),VLOOKUP(O6,'unique ID'!$A$2:$E$97,5,FALSE),"")</f>
        <v>#N/A</v>
      </c>
    </row>
    <row r="7" spans="1:21" ht="14.45" x14ac:dyDescent="0.3">
      <c r="A7">
        <f t="shared" si="1"/>
        <v>2</v>
      </c>
      <c r="B7">
        <f t="shared" si="2"/>
        <v>2</v>
      </c>
      <c r="C7" t="str">
        <f t="shared" si="3"/>
        <v/>
      </c>
      <c r="D7" t="str">
        <f>INDEX(LAYOUT!$B$2:$E$97,'Convert 4 col to 1 col'!A7,'Convert 4 col to 1 col'!B7)</f>
        <v/>
      </c>
      <c r="E7" t="str">
        <f>IF(NOT(OR($D7="Male",$D7="Female")),VLOOKUP($D7,'unique ID'!$B$2:$D$97,2,FALSE),$D7)</f>
        <v/>
      </c>
      <c r="F7" t="s">
        <v>21</v>
      </c>
      <c r="G7" t="e">
        <f>IF(NOT(OR(D7="Male",D7="Female")),VLOOKUP(O7,'unique ID'!$A$2:$D$97,4,FALSE),I7)</f>
        <v>#N/A</v>
      </c>
      <c r="H7" t="str">
        <f>INDEX(LAYOUT!$A$2:$A$97,'Convert 4 col to 1 col'!A7,1)</f>
        <v/>
      </c>
      <c r="I7" s="105" t="b">
        <f t="shared" si="4"/>
        <v>0</v>
      </c>
      <c r="J7" t="str">
        <f t="shared" si="5"/>
        <v>Sample</v>
      </c>
      <c r="K7" t="s">
        <v>44</v>
      </c>
      <c r="L7" t="str">
        <f t="shared" si="6"/>
        <v>24sure Single Channel</v>
      </c>
      <c r="M7" t="str">
        <f t="shared" si="7"/>
        <v>24sure Single Channel Top</v>
      </c>
      <c r="N7" t="str">
        <f>IF(J7="Reference",MAX(N$2:N6)+1,"")</f>
        <v/>
      </c>
      <c r="O7">
        <f>IF(J7="Sample",MAX(O$2:O6)+1,"")</f>
        <v>5</v>
      </c>
      <c r="P7" t="e">
        <f t="shared" si="0"/>
        <v>#N/A</v>
      </c>
      <c r="Q7" t="e">
        <f t="shared" si="8"/>
        <v>#N/A</v>
      </c>
      <c r="R7" t="e">
        <f>IF(NOT(OR(D7="Male",D7="Female")),VLOOKUP(O7,'unique ID'!$A$2:$E$97,5,FALSE),"")</f>
        <v>#N/A</v>
      </c>
    </row>
    <row r="8" spans="1:21" ht="14.45" x14ac:dyDescent="0.3">
      <c r="A8">
        <f t="shared" si="1"/>
        <v>2</v>
      </c>
      <c r="B8">
        <f t="shared" si="2"/>
        <v>3</v>
      </c>
      <c r="C8" t="str">
        <f t="shared" si="3"/>
        <v/>
      </c>
      <c r="D8" t="str">
        <f>INDEX(LAYOUT!$B$2:$E$97,'Convert 4 col to 1 col'!A8,'Convert 4 col to 1 col'!B8)</f>
        <v/>
      </c>
      <c r="E8" t="str">
        <f>IF(NOT(OR($D8="Male",$D8="Female")),VLOOKUP($D8,'unique ID'!$B$2:$D$97,2,FALSE),$D8)</f>
        <v/>
      </c>
      <c r="F8" t="s">
        <v>20</v>
      </c>
      <c r="G8" t="e">
        <f>IF(NOT(OR(D8="Male",D8="Female")),VLOOKUP(O8,'unique ID'!$A$2:$D$97,4,FALSE),I8)</f>
        <v>#N/A</v>
      </c>
      <c r="H8" t="str">
        <f>INDEX(LAYOUT!$A$2:$A$97,'Convert 4 col to 1 col'!A8,1)</f>
        <v/>
      </c>
      <c r="I8" s="105" t="b">
        <f t="shared" si="4"/>
        <v>0</v>
      </c>
      <c r="J8" t="str">
        <f t="shared" si="5"/>
        <v>Sample</v>
      </c>
      <c r="K8" t="s">
        <v>45</v>
      </c>
      <c r="L8" t="str">
        <f t="shared" si="6"/>
        <v>24sure Single Channel</v>
      </c>
      <c r="M8" t="str">
        <f t="shared" si="7"/>
        <v>24sure Single Channel Bottom</v>
      </c>
      <c r="N8" t="str">
        <f>IF(J8="Reference",MAX(N$2:N7)+1,"")</f>
        <v/>
      </c>
      <c r="O8">
        <f>IF(J8="Sample",MAX(O$2:O7)+1,"")</f>
        <v>6</v>
      </c>
      <c r="P8" t="e">
        <f t="shared" si="0"/>
        <v>#N/A</v>
      </c>
      <c r="Q8" t="e">
        <f t="shared" si="8"/>
        <v>#N/A</v>
      </c>
      <c r="R8" t="e">
        <f>IF(NOT(OR(D8="Male",D8="Female")),VLOOKUP(O8,'unique ID'!$A$2:$E$97,5,FALSE),"")</f>
        <v>#N/A</v>
      </c>
    </row>
    <row r="9" spans="1:21" ht="14.45" x14ac:dyDescent="0.3">
      <c r="A9">
        <f t="shared" si="1"/>
        <v>2</v>
      </c>
      <c r="B9">
        <f t="shared" si="2"/>
        <v>4</v>
      </c>
      <c r="C9" t="str">
        <f t="shared" si="3"/>
        <v/>
      </c>
      <c r="D9" t="str">
        <f>INDEX(LAYOUT!$B$2:$E$97,'Convert 4 col to 1 col'!A9,'Convert 4 col to 1 col'!B9)</f>
        <v/>
      </c>
      <c r="E9" t="str">
        <f>IF(NOT(OR($D9="Male",$D9="Female")),VLOOKUP($D9,'unique ID'!$B$2:$D$97,2,FALSE),$D9)</f>
        <v/>
      </c>
      <c r="F9" t="s">
        <v>21</v>
      </c>
      <c r="G9" t="e">
        <f>IF(NOT(OR(D9="Male",D9="Female")),VLOOKUP(O9,'unique ID'!$A$2:$D$97,4,FALSE),I9)</f>
        <v>#N/A</v>
      </c>
      <c r="H9" t="str">
        <f>INDEX(LAYOUT!$A$2:$A$97,'Convert 4 col to 1 col'!A9,1)</f>
        <v/>
      </c>
      <c r="I9" s="105" t="b">
        <f t="shared" si="4"/>
        <v>0</v>
      </c>
      <c r="J9" t="str">
        <f t="shared" si="5"/>
        <v>Sample</v>
      </c>
      <c r="K9" t="s">
        <v>45</v>
      </c>
      <c r="L9" t="str">
        <f t="shared" si="6"/>
        <v>24sure Single Channel</v>
      </c>
      <c r="M9" t="str">
        <f t="shared" si="7"/>
        <v>24sure Single Channel Bottom</v>
      </c>
      <c r="N9" t="str">
        <f>IF(J9="Reference",MAX(N$2:N8)+1,"")</f>
        <v/>
      </c>
      <c r="O9">
        <f>IF(J9="Sample",MAX(O$2:O8)+1,"")</f>
        <v>7</v>
      </c>
      <c r="P9" t="e">
        <f t="shared" si="0"/>
        <v>#N/A</v>
      </c>
      <c r="Q9" t="e">
        <f t="shared" si="8"/>
        <v>#N/A</v>
      </c>
      <c r="R9" t="e">
        <f>IF(NOT(OR(D9="Male",D9="Female")),VLOOKUP(O9,'unique ID'!$A$2:$E$97,5,FALSE),"")</f>
        <v>#N/A</v>
      </c>
    </row>
    <row r="10" spans="1:21" ht="14.45" x14ac:dyDescent="0.3">
      <c r="A10">
        <f t="shared" si="1"/>
        <v>3</v>
      </c>
      <c r="B10">
        <f t="shared" si="2"/>
        <v>1</v>
      </c>
      <c r="C10" t="str">
        <f t="shared" si="3"/>
        <v/>
      </c>
      <c r="D10" t="str">
        <f>INDEX(LAYOUT!$B$2:$E$97,'Convert 4 col to 1 col'!A10,'Convert 4 col to 1 col'!B10)</f>
        <v/>
      </c>
      <c r="E10" t="str">
        <f>IF(NOT(OR($D10="Male",$D10="Female")),VLOOKUP($D10,'unique ID'!$B$2:$D$97,2,FALSE),$D10)</f>
        <v/>
      </c>
      <c r="F10" t="s">
        <v>20</v>
      </c>
      <c r="G10" t="e">
        <f>IF(NOT(OR(D10="Male",D10="Female")),VLOOKUP(O10,'unique ID'!$A$2:$D$97,4,FALSE),I10)</f>
        <v>#N/A</v>
      </c>
      <c r="H10" t="str">
        <f>INDEX(LAYOUT!$A$2:$A$97,'Convert 4 col to 1 col'!A10,1)</f>
        <v/>
      </c>
      <c r="I10" s="105" t="b">
        <f t="shared" si="4"/>
        <v>0</v>
      </c>
      <c r="J10" t="str">
        <f t="shared" si="5"/>
        <v>Sample</v>
      </c>
      <c r="K10" t="s">
        <v>44</v>
      </c>
      <c r="L10" t="str">
        <f t="shared" si="6"/>
        <v>24sure Single Channel</v>
      </c>
      <c r="M10" t="str">
        <f t="shared" si="7"/>
        <v>24sure Single Channel Top</v>
      </c>
      <c r="N10" t="str">
        <f>IF(J10="Reference",MAX(N$2:N9)+1,"")</f>
        <v/>
      </c>
      <c r="O10">
        <f>IF(J10="Sample",MAX(O$2:O9)+1,"")</f>
        <v>8</v>
      </c>
      <c r="P10" t="e">
        <f t="shared" si="0"/>
        <v>#N/A</v>
      </c>
      <c r="Q10" t="e">
        <f t="shared" si="8"/>
        <v>#N/A</v>
      </c>
      <c r="R10" t="e">
        <f>IF(NOT(OR(D10="Male",D10="Female")),VLOOKUP(O10,'unique ID'!$A$2:$E$97,5,FALSE),"")</f>
        <v>#N/A</v>
      </c>
    </row>
    <row r="11" spans="1:21" ht="14.45" x14ac:dyDescent="0.3">
      <c r="A11">
        <f t="shared" si="1"/>
        <v>3</v>
      </c>
      <c r="B11">
        <f t="shared" si="2"/>
        <v>2</v>
      </c>
      <c r="C11" t="str">
        <f t="shared" si="3"/>
        <v/>
      </c>
      <c r="D11" t="str">
        <f>INDEX(LAYOUT!$B$2:$E$97,'Convert 4 col to 1 col'!A11,'Convert 4 col to 1 col'!B11)</f>
        <v/>
      </c>
      <c r="E11" t="str">
        <f>IF(NOT(OR($D11="Male",$D11="Female")),VLOOKUP($D11,'unique ID'!$B$2:$D$97,2,FALSE),$D11)</f>
        <v/>
      </c>
      <c r="F11" t="s">
        <v>21</v>
      </c>
      <c r="G11" t="e">
        <f>IF(NOT(OR(D11="Male",D11="Female")),VLOOKUP(O11,'unique ID'!$A$2:$D$97,4,FALSE),I11)</f>
        <v>#N/A</v>
      </c>
      <c r="H11" t="str">
        <f>INDEX(LAYOUT!$A$2:$A$97,'Convert 4 col to 1 col'!A11,1)</f>
        <v/>
      </c>
      <c r="I11" s="105" t="b">
        <f t="shared" si="4"/>
        <v>0</v>
      </c>
      <c r="J11" t="str">
        <f t="shared" si="5"/>
        <v>Sample</v>
      </c>
      <c r="K11" t="s">
        <v>44</v>
      </c>
      <c r="L11" t="str">
        <f t="shared" si="6"/>
        <v>24sure Single Channel</v>
      </c>
      <c r="M11" t="str">
        <f t="shared" si="7"/>
        <v>24sure Single Channel Top</v>
      </c>
      <c r="N11" t="str">
        <f>IF(J11="Reference",MAX(N$2:N10)+1,"")</f>
        <v/>
      </c>
      <c r="O11">
        <f>IF(J11="Sample",MAX(O$2:O10)+1,"")</f>
        <v>9</v>
      </c>
      <c r="P11" t="e">
        <f t="shared" si="0"/>
        <v>#N/A</v>
      </c>
      <c r="Q11" t="e">
        <f t="shared" si="8"/>
        <v>#N/A</v>
      </c>
      <c r="R11" t="e">
        <f>IF(NOT(OR(D11="Male",D11="Female")),VLOOKUP(O11,'unique ID'!$A$2:$E$97,5,FALSE),"")</f>
        <v>#N/A</v>
      </c>
    </row>
    <row r="12" spans="1:21" ht="14.45" x14ac:dyDescent="0.3">
      <c r="A12">
        <f t="shared" si="1"/>
        <v>3</v>
      </c>
      <c r="B12">
        <f t="shared" si="2"/>
        <v>3</v>
      </c>
      <c r="C12" t="str">
        <f t="shared" si="3"/>
        <v/>
      </c>
      <c r="D12" t="str">
        <f>INDEX(LAYOUT!$B$2:$E$97,'Convert 4 col to 1 col'!A12,'Convert 4 col to 1 col'!B12)</f>
        <v/>
      </c>
      <c r="E12" t="str">
        <f>IF(NOT(OR($D12="Male",$D12="Female")),VLOOKUP($D12,'unique ID'!$B$2:$D$97,2,FALSE),$D12)</f>
        <v/>
      </c>
      <c r="F12" t="s">
        <v>20</v>
      </c>
      <c r="G12" t="e">
        <f>IF(NOT(OR(D12="Male",D12="Female")),VLOOKUP(O12,'unique ID'!$A$2:$D$97,4,FALSE),I12)</f>
        <v>#N/A</v>
      </c>
      <c r="H12" t="str">
        <f>INDEX(LAYOUT!$A$2:$A$97,'Convert 4 col to 1 col'!A12,1)</f>
        <v/>
      </c>
      <c r="I12" s="105" t="b">
        <f t="shared" si="4"/>
        <v>0</v>
      </c>
      <c r="J12" t="str">
        <f t="shared" si="5"/>
        <v>Sample</v>
      </c>
      <c r="K12" t="s">
        <v>45</v>
      </c>
      <c r="L12" t="str">
        <f t="shared" si="6"/>
        <v>24sure Single Channel</v>
      </c>
      <c r="M12" t="str">
        <f t="shared" si="7"/>
        <v>24sure Single Channel Bottom</v>
      </c>
      <c r="N12" t="str">
        <f>IF(J12="Reference",MAX(N$2:N11)+1,"")</f>
        <v/>
      </c>
      <c r="O12">
        <f>IF(J12="Sample",MAX(O$2:O11)+1,"")</f>
        <v>10</v>
      </c>
      <c r="P12" t="e">
        <f t="shared" si="0"/>
        <v>#N/A</v>
      </c>
      <c r="Q12" t="e">
        <f t="shared" si="8"/>
        <v>#N/A</v>
      </c>
      <c r="R12" t="e">
        <f>IF(NOT(OR(D12="Male",D12="Female")),VLOOKUP(O12,'unique ID'!$A$2:$E$97,5,FALSE),"")</f>
        <v>#N/A</v>
      </c>
    </row>
    <row r="13" spans="1:21" ht="14.45" x14ac:dyDescent="0.3">
      <c r="A13">
        <f t="shared" si="1"/>
        <v>3</v>
      </c>
      <c r="B13">
        <f t="shared" si="2"/>
        <v>4</v>
      </c>
      <c r="C13" t="str">
        <f t="shared" si="3"/>
        <v/>
      </c>
      <c r="D13" t="str">
        <f>INDEX(LAYOUT!$B$2:$E$97,'Convert 4 col to 1 col'!A13,'Convert 4 col to 1 col'!B13)</f>
        <v/>
      </c>
      <c r="E13" t="str">
        <f>IF(NOT(OR($D13="Male",$D13="Female")),VLOOKUP($D13,'unique ID'!$B$2:$D$97,2,FALSE),$D13)</f>
        <v/>
      </c>
      <c r="F13" t="s">
        <v>21</v>
      </c>
      <c r="G13" t="e">
        <f>IF(NOT(OR(D13="Male",D13="Female")),VLOOKUP(O13,'unique ID'!$A$2:$D$97,4,FALSE),I13)</f>
        <v>#N/A</v>
      </c>
      <c r="H13" t="str">
        <f>INDEX(LAYOUT!$A$2:$A$97,'Convert 4 col to 1 col'!A13,1)</f>
        <v/>
      </c>
      <c r="I13" s="105" t="b">
        <f t="shared" si="4"/>
        <v>0</v>
      </c>
      <c r="J13" t="str">
        <f t="shared" si="5"/>
        <v>Sample</v>
      </c>
      <c r="K13" t="s">
        <v>45</v>
      </c>
      <c r="L13" t="str">
        <f t="shared" si="6"/>
        <v>24sure Single Channel</v>
      </c>
      <c r="M13" t="str">
        <f t="shared" si="7"/>
        <v>24sure Single Channel Bottom</v>
      </c>
      <c r="N13" t="str">
        <f>IF(J13="Reference",MAX(N$2:N12)+1,"")</f>
        <v/>
      </c>
      <c r="O13">
        <f>IF(J13="Sample",MAX(O$2:O12)+1,"")</f>
        <v>11</v>
      </c>
      <c r="P13" t="e">
        <f t="shared" si="0"/>
        <v>#N/A</v>
      </c>
      <c r="Q13" t="e">
        <f t="shared" si="8"/>
        <v>#N/A</v>
      </c>
      <c r="R13" t="e">
        <f>IF(NOT(OR(D13="Male",D13="Female")),VLOOKUP(O13,'unique ID'!$A$2:$E$97,5,FALSE),"")</f>
        <v>#N/A</v>
      </c>
    </row>
    <row r="14" spans="1:21" ht="14.45" x14ac:dyDescent="0.3">
      <c r="A14">
        <f t="shared" si="1"/>
        <v>4</v>
      </c>
      <c r="B14">
        <f t="shared" si="2"/>
        <v>1</v>
      </c>
      <c r="C14" t="str">
        <f t="shared" si="3"/>
        <v/>
      </c>
      <c r="D14" t="str">
        <f>INDEX(LAYOUT!$B$2:$E$97,'Convert 4 col to 1 col'!A14,'Convert 4 col to 1 col'!B14)</f>
        <v/>
      </c>
      <c r="E14" t="str">
        <f>IF(NOT(OR($D14="Male",$D14="Female")),VLOOKUP($D14,'unique ID'!$B$2:$D$97,2,FALSE),$D14)</f>
        <v/>
      </c>
      <c r="F14" t="s">
        <v>20</v>
      </c>
      <c r="G14" t="e">
        <f>IF(NOT(OR(D14="Male",D14="Female")),VLOOKUP(O14,'unique ID'!$A$2:$D$97,4,FALSE),I14)</f>
        <v>#N/A</v>
      </c>
      <c r="H14" t="str">
        <f>INDEX(LAYOUT!$A$2:$A$97,'Convert 4 col to 1 col'!A14,1)</f>
        <v/>
      </c>
      <c r="I14" s="105" t="b">
        <f t="shared" si="4"/>
        <v>0</v>
      </c>
      <c r="J14" t="str">
        <f t="shared" si="5"/>
        <v>Sample</v>
      </c>
      <c r="K14" t="s">
        <v>44</v>
      </c>
      <c r="L14" t="str">
        <f t="shared" si="6"/>
        <v>24sure Single Channel</v>
      </c>
      <c r="M14" t="str">
        <f t="shared" si="7"/>
        <v>24sure Single Channel Top</v>
      </c>
      <c r="N14" t="str">
        <f>IF(J14="Reference",MAX(N$2:N13)+1,"")</f>
        <v/>
      </c>
      <c r="O14">
        <f>IF(J14="Sample",MAX(O$2:O13)+1,"")</f>
        <v>12</v>
      </c>
      <c r="P14" t="e">
        <f t="shared" si="0"/>
        <v>#N/A</v>
      </c>
      <c r="Q14" t="e">
        <f t="shared" si="8"/>
        <v>#N/A</v>
      </c>
      <c r="R14" t="e">
        <f>IF(NOT(OR(D14="Male",D14="Female")),VLOOKUP(O14,'unique ID'!$A$2:$E$97,5,FALSE),"")</f>
        <v>#N/A</v>
      </c>
    </row>
    <row r="15" spans="1:21" ht="14.45" x14ac:dyDescent="0.3">
      <c r="A15">
        <f t="shared" si="1"/>
        <v>4</v>
      </c>
      <c r="B15">
        <f t="shared" si="2"/>
        <v>2</v>
      </c>
      <c r="C15" t="str">
        <f t="shared" si="3"/>
        <v/>
      </c>
      <c r="D15" t="str">
        <f>INDEX(LAYOUT!$B$2:$E$97,'Convert 4 col to 1 col'!A15,'Convert 4 col to 1 col'!B15)</f>
        <v/>
      </c>
      <c r="E15" t="str">
        <f>IF(NOT(OR($D15="Male",$D15="Female")),VLOOKUP($D15,'unique ID'!$B$2:$D$97,2,FALSE),$D15)</f>
        <v/>
      </c>
      <c r="F15" t="s">
        <v>21</v>
      </c>
      <c r="G15" t="e">
        <f>IF(NOT(OR(D15="Male",D15="Female")),VLOOKUP(O15,'unique ID'!$A$2:$D$97,4,FALSE),I15)</f>
        <v>#N/A</v>
      </c>
      <c r="H15" t="str">
        <f>INDEX(LAYOUT!$A$2:$A$97,'Convert 4 col to 1 col'!A15,1)</f>
        <v/>
      </c>
      <c r="I15" s="105" t="b">
        <f t="shared" si="4"/>
        <v>0</v>
      </c>
      <c r="J15" t="str">
        <f t="shared" si="5"/>
        <v>Sample</v>
      </c>
      <c r="K15" t="s">
        <v>44</v>
      </c>
      <c r="L15" t="str">
        <f t="shared" si="6"/>
        <v>24sure Single Channel</v>
      </c>
      <c r="M15" t="str">
        <f t="shared" si="7"/>
        <v>24sure Single Channel Top</v>
      </c>
      <c r="N15" t="str">
        <f>IF(J15="Reference",MAX(N$2:N14)+1,"")</f>
        <v/>
      </c>
      <c r="O15">
        <f>IF(J15="Sample",MAX(O$2:O14)+1,"")</f>
        <v>13</v>
      </c>
      <c r="P15" t="e">
        <f t="shared" si="0"/>
        <v>#N/A</v>
      </c>
      <c r="Q15" t="e">
        <f t="shared" si="8"/>
        <v>#N/A</v>
      </c>
      <c r="R15" t="e">
        <f>IF(NOT(OR(D15="Male",D15="Female")),VLOOKUP(O15,'unique ID'!$A$2:$E$97,5,FALSE),"")</f>
        <v>#N/A</v>
      </c>
    </row>
    <row r="16" spans="1:21" ht="14.45" x14ac:dyDescent="0.3">
      <c r="A16">
        <f t="shared" si="1"/>
        <v>4</v>
      </c>
      <c r="B16">
        <f t="shared" si="2"/>
        <v>3</v>
      </c>
      <c r="C16" t="str">
        <f t="shared" si="3"/>
        <v/>
      </c>
      <c r="D16" t="str">
        <f>INDEX(LAYOUT!$B$2:$E$97,'Convert 4 col to 1 col'!A16,'Convert 4 col to 1 col'!B16)</f>
        <v/>
      </c>
      <c r="E16" t="str">
        <f>IF(NOT(OR($D16="Male",$D16="Female")),VLOOKUP($D16,'unique ID'!$B$2:$D$97,2,FALSE),$D16)</f>
        <v/>
      </c>
      <c r="F16" t="s">
        <v>20</v>
      </c>
      <c r="G16" t="e">
        <f>IF(NOT(OR(D16="Male",D16="Female")),VLOOKUP(O16,'unique ID'!$A$2:$D$97,4,FALSE),I16)</f>
        <v>#N/A</v>
      </c>
      <c r="H16" t="str">
        <f>INDEX(LAYOUT!$A$2:$A$97,'Convert 4 col to 1 col'!A16,1)</f>
        <v/>
      </c>
      <c r="I16" s="105" t="b">
        <f t="shared" si="4"/>
        <v>0</v>
      </c>
      <c r="J16" t="str">
        <f t="shared" si="5"/>
        <v>Sample</v>
      </c>
      <c r="K16" t="s">
        <v>45</v>
      </c>
      <c r="L16" t="str">
        <f t="shared" si="6"/>
        <v>24sure Single Channel</v>
      </c>
      <c r="M16" t="str">
        <f t="shared" si="7"/>
        <v>24sure Single Channel Bottom</v>
      </c>
      <c r="N16" t="str">
        <f>IF(J16="Reference",MAX(N$2:N15)+1,"")</f>
        <v/>
      </c>
      <c r="O16">
        <f>IF(J16="Sample",MAX(O$2:O15)+1,"")</f>
        <v>14</v>
      </c>
      <c r="P16" t="e">
        <f t="shared" si="0"/>
        <v>#N/A</v>
      </c>
      <c r="Q16" t="e">
        <f t="shared" si="8"/>
        <v>#N/A</v>
      </c>
      <c r="R16" t="e">
        <f>IF(NOT(OR(D16="Male",D16="Female")),VLOOKUP(O16,'unique ID'!$A$2:$E$97,5,FALSE),"")</f>
        <v>#N/A</v>
      </c>
    </row>
    <row r="17" spans="1:18" ht="14.45" x14ac:dyDescent="0.3">
      <c r="A17">
        <f t="shared" si="1"/>
        <v>4</v>
      </c>
      <c r="B17">
        <f t="shared" si="2"/>
        <v>4</v>
      </c>
      <c r="C17" t="str">
        <f t="shared" si="3"/>
        <v/>
      </c>
      <c r="D17" t="str">
        <f>INDEX(LAYOUT!$B$2:$E$97,'Convert 4 col to 1 col'!A17,'Convert 4 col to 1 col'!B17)</f>
        <v/>
      </c>
      <c r="E17" t="str">
        <f>IF(NOT(OR($D17="Male",$D17="Female")),VLOOKUP($D17,'unique ID'!$B$2:$D$97,2,FALSE),$D17)</f>
        <v/>
      </c>
      <c r="F17" t="s">
        <v>21</v>
      </c>
      <c r="G17" t="e">
        <f>IF(NOT(OR(D17="Male",D17="Female")),VLOOKUP(O17,'unique ID'!$A$2:$D$97,4,FALSE),I17)</f>
        <v>#N/A</v>
      </c>
      <c r="H17" t="str">
        <f>INDEX(LAYOUT!$A$2:$A$97,'Convert 4 col to 1 col'!A17,1)</f>
        <v/>
      </c>
      <c r="I17" s="105" t="b">
        <f t="shared" si="4"/>
        <v>0</v>
      </c>
      <c r="J17" t="str">
        <f t="shared" si="5"/>
        <v>Sample</v>
      </c>
      <c r="K17" t="s">
        <v>45</v>
      </c>
      <c r="L17" t="str">
        <f t="shared" si="6"/>
        <v>24sure Single Channel</v>
      </c>
      <c r="M17" t="str">
        <f t="shared" si="7"/>
        <v>24sure Single Channel Bottom</v>
      </c>
      <c r="N17" t="str">
        <f>IF(J17="Reference",MAX(N$2:N16)+1,"")</f>
        <v/>
      </c>
      <c r="O17">
        <f>IF(J17="Sample",MAX(O$2:O16)+1,"")</f>
        <v>15</v>
      </c>
      <c r="P17" t="e">
        <f t="shared" si="0"/>
        <v>#N/A</v>
      </c>
      <c r="Q17" t="e">
        <f t="shared" si="8"/>
        <v>#N/A</v>
      </c>
      <c r="R17" t="e">
        <f>IF(NOT(OR(D17="Male",D17="Female")),VLOOKUP(O17,'unique ID'!$A$2:$E$97,5,FALSE),"")</f>
        <v>#N/A</v>
      </c>
    </row>
    <row r="18" spans="1:18" x14ac:dyDescent="0.25">
      <c r="A18">
        <f t="shared" si="1"/>
        <v>5</v>
      </c>
      <c r="B18">
        <f t="shared" si="2"/>
        <v>1</v>
      </c>
      <c r="C18" t="str">
        <f t="shared" si="3"/>
        <v/>
      </c>
      <c r="D18" t="str">
        <f>INDEX(LAYOUT!$B$2:$E$97,'Convert 4 col to 1 col'!A18,'Convert 4 col to 1 col'!B18)</f>
        <v/>
      </c>
      <c r="E18" t="str">
        <f>IF(NOT(OR($D18="Male",$D18="Female")),VLOOKUP($D18,'unique ID'!$B$2:$D$97,2,FALSE),$D18)</f>
        <v/>
      </c>
      <c r="F18" t="s">
        <v>20</v>
      </c>
      <c r="G18" t="e">
        <f>IF(NOT(OR(D18="Male",D18="Female")),VLOOKUP(O18,'unique ID'!$A$2:$D$97,4,FALSE),I18)</f>
        <v>#N/A</v>
      </c>
      <c r="H18" t="str">
        <f>INDEX(LAYOUT!$A$2:$A$97,'Convert 4 col to 1 col'!A18,1)</f>
        <v/>
      </c>
      <c r="I18" s="105" t="b">
        <f t="shared" si="4"/>
        <v>0</v>
      </c>
      <c r="J18" t="str">
        <f t="shared" si="5"/>
        <v>Sample</v>
      </c>
      <c r="K18" t="s">
        <v>44</v>
      </c>
      <c r="L18" t="str">
        <f t="shared" si="6"/>
        <v>24sure Single Channel</v>
      </c>
      <c r="M18" t="str">
        <f t="shared" si="7"/>
        <v>24sure Single Channel Top</v>
      </c>
      <c r="N18" t="str">
        <f>IF(J18="Reference",MAX(N$2:N17)+1,"")</f>
        <v/>
      </c>
      <c r="O18">
        <f>IF(J18="Sample",MAX(O$2:O17)+1,"")</f>
        <v>16</v>
      </c>
      <c r="P18" t="e">
        <f t="shared" si="0"/>
        <v>#N/A</v>
      </c>
      <c r="Q18" t="e">
        <f t="shared" si="8"/>
        <v>#N/A</v>
      </c>
      <c r="R18" t="e">
        <f>IF(NOT(OR(D18="Male",D18="Female")),VLOOKUP(O18,'unique ID'!$A$2:$E$97,5,FALSE),"")</f>
        <v>#N/A</v>
      </c>
    </row>
    <row r="19" spans="1:18" x14ac:dyDescent="0.25">
      <c r="A19">
        <f t="shared" si="1"/>
        <v>5</v>
      </c>
      <c r="B19">
        <f t="shared" si="2"/>
        <v>2</v>
      </c>
      <c r="C19" t="str">
        <f t="shared" si="3"/>
        <v/>
      </c>
      <c r="D19" t="str">
        <f>INDEX(LAYOUT!$B$2:$E$97,'Convert 4 col to 1 col'!A19,'Convert 4 col to 1 col'!B19)</f>
        <v/>
      </c>
      <c r="E19" t="str">
        <f>IF(NOT(OR($D19="Male",$D19="Female")),VLOOKUP($D19,'unique ID'!$B$2:$D$97,2,FALSE),$D19)</f>
        <v/>
      </c>
      <c r="F19" t="s">
        <v>21</v>
      </c>
      <c r="G19" t="e">
        <f>IF(NOT(OR(D19="Male",D19="Female")),VLOOKUP(O19,'unique ID'!$A$2:$D$97,4,FALSE),I19)</f>
        <v>#N/A</v>
      </c>
      <c r="H19" t="str">
        <f>INDEX(LAYOUT!$A$2:$A$97,'Convert 4 col to 1 col'!A19,1)</f>
        <v/>
      </c>
      <c r="I19" s="105" t="b">
        <f t="shared" si="4"/>
        <v>0</v>
      </c>
      <c r="J19" t="str">
        <f t="shared" si="5"/>
        <v>Sample</v>
      </c>
      <c r="K19" t="s">
        <v>44</v>
      </c>
      <c r="L19" t="str">
        <f t="shared" si="6"/>
        <v>24sure Single Channel</v>
      </c>
      <c r="M19" t="str">
        <f t="shared" si="7"/>
        <v>24sure Single Channel Top</v>
      </c>
      <c r="N19" t="str">
        <f>IF(J19="Reference",MAX(N$2:N18)+1,"")</f>
        <v/>
      </c>
      <c r="O19">
        <f>IF(J19="Sample",MAX(O$2:O18)+1,"")</f>
        <v>17</v>
      </c>
      <c r="P19" t="e">
        <f t="shared" si="0"/>
        <v>#N/A</v>
      </c>
      <c r="Q19" t="e">
        <f t="shared" si="8"/>
        <v>#N/A</v>
      </c>
      <c r="R19" t="e">
        <f>IF(NOT(OR(D19="Male",D19="Female")),VLOOKUP(O19,'unique ID'!$A$2:$E$97,5,FALSE),"")</f>
        <v>#N/A</v>
      </c>
    </row>
    <row r="20" spans="1:18" x14ac:dyDescent="0.25">
      <c r="A20">
        <f t="shared" si="1"/>
        <v>5</v>
      </c>
      <c r="B20">
        <f t="shared" si="2"/>
        <v>3</v>
      </c>
      <c r="C20" t="str">
        <f t="shared" si="3"/>
        <v/>
      </c>
      <c r="D20" t="str">
        <f>INDEX(LAYOUT!$B$2:$E$97,'Convert 4 col to 1 col'!A20,'Convert 4 col to 1 col'!B20)</f>
        <v/>
      </c>
      <c r="E20" t="str">
        <f>IF(NOT(OR($D20="Male",$D20="Female")),VLOOKUP($D20,'unique ID'!$B$2:$D$97,2,FALSE),$D20)</f>
        <v/>
      </c>
      <c r="F20" t="s">
        <v>20</v>
      </c>
      <c r="G20" t="e">
        <f>IF(NOT(OR(D20="Male",D20="Female")),VLOOKUP(O20,'unique ID'!$A$2:$D$97,4,FALSE),I20)</f>
        <v>#N/A</v>
      </c>
      <c r="H20" t="str">
        <f>INDEX(LAYOUT!$A$2:$A$97,'Convert 4 col to 1 col'!A20,1)</f>
        <v/>
      </c>
      <c r="I20" s="105" t="b">
        <f t="shared" si="4"/>
        <v>0</v>
      </c>
      <c r="J20" t="str">
        <f t="shared" si="5"/>
        <v>Sample</v>
      </c>
      <c r="K20" t="s">
        <v>45</v>
      </c>
      <c r="L20" t="str">
        <f t="shared" si="6"/>
        <v>24sure Single Channel</v>
      </c>
      <c r="M20" t="str">
        <f t="shared" si="7"/>
        <v>24sure Single Channel Bottom</v>
      </c>
      <c r="N20" t="str">
        <f>IF(J20="Reference",MAX(N$2:N19)+1,"")</f>
        <v/>
      </c>
      <c r="O20">
        <f>IF(J20="Sample",MAX(O$2:O19)+1,"")</f>
        <v>18</v>
      </c>
      <c r="P20" t="e">
        <f t="shared" si="0"/>
        <v>#N/A</v>
      </c>
      <c r="Q20" t="e">
        <f t="shared" si="8"/>
        <v>#N/A</v>
      </c>
      <c r="R20" t="e">
        <f>IF(NOT(OR(D20="Male",D20="Female")),VLOOKUP(O20,'unique ID'!$A$2:$E$97,5,FALSE),"")</f>
        <v>#N/A</v>
      </c>
    </row>
    <row r="21" spans="1:18" x14ac:dyDescent="0.25">
      <c r="A21">
        <f t="shared" si="1"/>
        <v>5</v>
      </c>
      <c r="B21">
        <f t="shared" si="2"/>
        <v>4</v>
      </c>
      <c r="C21" t="str">
        <f t="shared" si="3"/>
        <v/>
      </c>
      <c r="D21" t="str">
        <f>INDEX(LAYOUT!$B$2:$E$97,'Convert 4 col to 1 col'!A21,'Convert 4 col to 1 col'!B21)</f>
        <v/>
      </c>
      <c r="E21" t="str">
        <f>IF(NOT(OR($D21="Male",$D21="Female")),VLOOKUP($D21,'unique ID'!$B$2:$D$97,2,FALSE),$D21)</f>
        <v/>
      </c>
      <c r="F21" t="s">
        <v>21</v>
      </c>
      <c r="G21" t="e">
        <f>IF(NOT(OR(D21="Male",D21="Female")),VLOOKUP(O21,'unique ID'!$A$2:$D$97,4,FALSE),I21)</f>
        <v>#N/A</v>
      </c>
      <c r="H21" t="str">
        <f>INDEX(LAYOUT!$A$2:$A$97,'Convert 4 col to 1 col'!A21,1)</f>
        <v/>
      </c>
      <c r="I21" s="105" t="b">
        <f t="shared" si="4"/>
        <v>0</v>
      </c>
      <c r="J21" t="str">
        <f t="shared" si="5"/>
        <v>Sample</v>
      </c>
      <c r="K21" t="s">
        <v>45</v>
      </c>
      <c r="L21" t="str">
        <f t="shared" si="6"/>
        <v>24sure Single Channel</v>
      </c>
      <c r="M21" t="str">
        <f t="shared" si="7"/>
        <v>24sure Single Channel Bottom</v>
      </c>
      <c r="N21" t="str">
        <f>IF(J21="Reference",MAX(N$2:N20)+1,"")</f>
        <v/>
      </c>
      <c r="O21">
        <f>IF(J21="Sample",MAX(O$2:O20)+1,"")</f>
        <v>19</v>
      </c>
      <c r="P21" t="e">
        <f t="shared" si="0"/>
        <v>#N/A</v>
      </c>
      <c r="Q21" t="e">
        <f t="shared" si="8"/>
        <v>#N/A</v>
      </c>
      <c r="R21" t="e">
        <f>IF(NOT(OR(D21="Male",D21="Female")),VLOOKUP(O21,'unique ID'!$A$2:$E$97,5,FALSE),"")</f>
        <v>#N/A</v>
      </c>
    </row>
    <row r="22" spans="1:18" x14ac:dyDescent="0.25">
      <c r="A22">
        <f t="shared" si="1"/>
        <v>6</v>
      </c>
      <c r="B22">
        <f t="shared" si="2"/>
        <v>1</v>
      </c>
      <c r="C22" t="str">
        <f t="shared" si="3"/>
        <v/>
      </c>
      <c r="D22" t="str">
        <f>INDEX(LAYOUT!$B$2:$E$97,'Convert 4 col to 1 col'!A22,'Convert 4 col to 1 col'!B22)</f>
        <v/>
      </c>
      <c r="E22" t="str">
        <f>IF(NOT(OR($D22="Male",$D22="Female")),VLOOKUP($D22,'unique ID'!$B$2:$D$97,2,FALSE),$D22)</f>
        <v/>
      </c>
      <c r="F22" t="s">
        <v>20</v>
      </c>
      <c r="G22" t="e">
        <f>IF(NOT(OR(D22="Male",D22="Female")),VLOOKUP(O22,'unique ID'!$A$2:$D$97,4,FALSE),I22)</f>
        <v>#N/A</v>
      </c>
      <c r="H22" t="str">
        <f>INDEX(LAYOUT!$A$2:$A$97,'Convert 4 col to 1 col'!A22,1)</f>
        <v/>
      </c>
      <c r="I22" s="105" t="b">
        <f t="shared" si="4"/>
        <v>0</v>
      </c>
      <c r="J22" t="str">
        <f t="shared" si="5"/>
        <v>Sample</v>
      </c>
      <c r="K22" t="s">
        <v>44</v>
      </c>
      <c r="L22" t="str">
        <f t="shared" si="6"/>
        <v>24sure Single Channel</v>
      </c>
      <c r="M22" t="str">
        <f t="shared" si="7"/>
        <v>24sure Single Channel Top</v>
      </c>
      <c r="N22" t="str">
        <f>IF(J22="Reference",MAX(N$2:N21)+1,"")</f>
        <v/>
      </c>
      <c r="O22">
        <f>IF(J22="Sample",MAX(O$2:O21)+1,"")</f>
        <v>20</v>
      </c>
      <c r="P22" t="e">
        <f t="shared" si="0"/>
        <v>#N/A</v>
      </c>
      <c r="Q22" t="e">
        <f t="shared" si="8"/>
        <v>#N/A</v>
      </c>
      <c r="R22" t="e">
        <f>IF(NOT(OR(D22="Male",D22="Female")),VLOOKUP(O22,'unique ID'!$A$2:$E$97,5,FALSE),"")</f>
        <v>#N/A</v>
      </c>
    </row>
    <row r="23" spans="1:18" x14ac:dyDescent="0.25">
      <c r="A23">
        <f t="shared" si="1"/>
        <v>6</v>
      </c>
      <c r="B23">
        <f t="shared" si="2"/>
        <v>2</v>
      </c>
      <c r="C23" t="str">
        <f t="shared" si="3"/>
        <v/>
      </c>
      <c r="D23" t="str">
        <f>INDEX(LAYOUT!$B$2:$E$97,'Convert 4 col to 1 col'!A23,'Convert 4 col to 1 col'!B23)</f>
        <v/>
      </c>
      <c r="E23" t="str">
        <f>IF(NOT(OR($D23="Male",$D23="Female")),VLOOKUP($D23,'unique ID'!$B$2:$D$97,2,FALSE),$D23)</f>
        <v/>
      </c>
      <c r="F23" t="s">
        <v>21</v>
      </c>
      <c r="G23" t="e">
        <f>IF(NOT(OR(D23="Male",D23="Female")),VLOOKUP(O23,'unique ID'!$A$2:$D$97,4,FALSE),I23)</f>
        <v>#N/A</v>
      </c>
      <c r="H23" t="str">
        <f>INDEX(LAYOUT!$A$2:$A$97,'Convert 4 col to 1 col'!A23,1)</f>
        <v/>
      </c>
      <c r="I23" s="105" t="b">
        <f t="shared" si="4"/>
        <v>0</v>
      </c>
      <c r="J23" t="str">
        <f t="shared" si="5"/>
        <v>Sample</v>
      </c>
      <c r="K23" t="s">
        <v>44</v>
      </c>
      <c r="L23" t="str">
        <f t="shared" si="6"/>
        <v>24sure Single Channel</v>
      </c>
      <c r="M23" t="str">
        <f t="shared" si="7"/>
        <v>24sure Single Channel Top</v>
      </c>
      <c r="N23" t="str">
        <f>IF(J23="Reference",MAX(N$2:N22)+1,"")</f>
        <v/>
      </c>
      <c r="O23">
        <f>IF(J23="Sample",MAX(O$2:O22)+1,"")</f>
        <v>21</v>
      </c>
      <c r="P23" t="e">
        <f t="shared" si="0"/>
        <v>#N/A</v>
      </c>
      <c r="Q23" t="e">
        <f t="shared" si="8"/>
        <v>#N/A</v>
      </c>
      <c r="R23" t="e">
        <f>IF(NOT(OR(D23="Male",D23="Female")),VLOOKUP(O23,'unique ID'!$A$2:$E$97,5,FALSE),"")</f>
        <v>#N/A</v>
      </c>
    </row>
    <row r="24" spans="1:18" x14ac:dyDescent="0.25">
      <c r="A24">
        <f t="shared" si="1"/>
        <v>6</v>
      </c>
      <c r="B24">
        <f t="shared" si="2"/>
        <v>3</v>
      </c>
      <c r="C24" t="str">
        <f t="shared" si="3"/>
        <v/>
      </c>
      <c r="D24" t="str">
        <f>INDEX(LAYOUT!$B$2:$E$97,'Convert 4 col to 1 col'!A24,'Convert 4 col to 1 col'!B24)</f>
        <v/>
      </c>
      <c r="E24" t="str">
        <f>IF(NOT(OR($D24="Male",$D24="Female")),VLOOKUP($D24,'unique ID'!$B$2:$D$97,2,FALSE),$D24)</f>
        <v/>
      </c>
      <c r="F24" t="s">
        <v>20</v>
      </c>
      <c r="G24" t="e">
        <f>IF(NOT(OR(D24="Male",D24="Female")),VLOOKUP(O24,'unique ID'!$A$2:$D$97,4,FALSE),I24)</f>
        <v>#N/A</v>
      </c>
      <c r="H24" t="str">
        <f>INDEX(LAYOUT!$A$2:$A$97,'Convert 4 col to 1 col'!A24,1)</f>
        <v/>
      </c>
      <c r="I24" s="105" t="b">
        <f t="shared" si="4"/>
        <v>0</v>
      </c>
      <c r="J24" t="str">
        <f t="shared" si="5"/>
        <v>Sample</v>
      </c>
      <c r="K24" t="s">
        <v>45</v>
      </c>
      <c r="L24" t="str">
        <f t="shared" si="6"/>
        <v>24sure Single Channel</v>
      </c>
      <c r="M24" t="str">
        <f t="shared" si="7"/>
        <v>24sure Single Channel Bottom</v>
      </c>
      <c r="N24" t="str">
        <f>IF(J24="Reference",MAX(N$2:N23)+1,"")</f>
        <v/>
      </c>
      <c r="O24">
        <f>IF(J24="Sample",MAX(O$2:O23)+1,"")</f>
        <v>22</v>
      </c>
      <c r="P24" t="e">
        <f t="shared" si="0"/>
        <v>#N/A</v>
      </c>
      <c r="Q24" t="e">
        <f t="shared" si="8"/>
        <v>#N/A</v>
      </c>
      <c r="R24" t="e">
        <f>IF(NOT(OR(D24="Male",D24="Female")),VLOOKUP(O24,'unique ID'!$A$2:$E$97,5,FALSE),"")</f>
        <v>#N/A</v>
      </c>
    </row>
    <row r="25" spans="1:18" x14ac:dyDescent="0.25">
      <c r="A25">
        <f t="shared" si="1"/>
        <v>6</v>
      </c>
      <c r="B25">
        <f t="shared" si="2"/>
        <v>4</v>
      </c>
      <c r="C25" t="str">
        <f t="shared" si="3"/>
        <v/>
      </c>
      <c r="D25" t="str">
        <f>INDEX(LAYOUT!$B$2:$E$97,'Convert 4 col to 1 col'!A25,'Convert 4 col to 1 col'!B25)</f>
        <v/>
      </c>
      <c r="E25" t="str">
        <f>IF(NOT(OR($D25="Male",$D25="Female")),VLOOKUP($D25,'unique ID'!$B$2:$D$97,2,FALSE),$D25)</f>
        <v/>
      </c>
      <c r="F25" t="s">
        <v>21</v>
      </c>
      <c r="G25" t="e">
        <f>IF(NOT(OR(D25="Male",D25="Female")),VLOOKUP(O25,'unique ID'!$A$2:$D$97,4,FALSE),I25)</f>
        <v>#N/A</v>
      </c>
      <c r="H25" t="str">
        <f>INDEX(LAYOUT!$A$2:$A$97,'Convert 4 col to 1 col'!A25,1)</f>
        <v/>
      </c>
      <c r="I25" s="105" t="b">
        <f t="shared" si="4"/>
        <v>0</v>
      </c>
      <c r="J25" t="str">
        <f t="shared" si="5"/>
        <v>Sample</v>
      </c>
      <c r="K25" t="s">
        <v>45</v>
      </c>
      <c r="L25" t="str">
        <f t="shared" si="6"/>
        <v>24sure Single Channel</v>
      </c>
      <c r="M25" t="str">
        <f t="shared" si="7"/>
        <v>24sure Single Channel Bottom</v>
      </c>
      <c r="N25" t="str">
        <f>IF(J25="Reference",MAX(N$2:N24)+1,"")</f>
        <v/>
      </c>
      <c r="O25">
        <f>IF(J25="Sample",MAX(O$2:O24)+1,"")</f>
        <v>23</v>
      </c>
      <c r="P25" t="e">
        <f t="shared" si="0"/>
        <v>#N/A</v>
      </c>
      <c r="Q25" t="e">
        <f t="shared" si="8"/>
        <v>#N/A</v>
      </c>
      <c r="R25" t="e">
        <f>IF(NOT(OR(D25="Male",D25="Female")),VLOOKUP(O25,'unique ID'!$A$2:$E$97,5,FALSE),"")</f>
        <v>#N/A</v>
      </c>
    </row>
    <row r="26" spans="1:18" x14ac:dyDescent="0.25">
      <c r="A26">
        <f t="shared" si="1"/>
        <v>7</v>
      </c>
      <c r="B26">
        <f t="shared" si="2"/>
        <v>1</v>
      </c>
      <c r="C26" t="str">
        <f t="shared" si="3"/>
        <v/>
      </c>
      <c r="D26" t="str">
        <f>INDEX(LAYOUT!$B$2:$E$97,'Convert 4 col to 1 col'!A26,'Convert 4 col to 1 col'!B26)</f>
        <v/>
      </c>
      <c r="E26" t="str">
        <f>IF(NOT(OR($D26="Male",$D26="Female")),VLOOKUP($D26,'unique ID'!$B$2:$D$97,2,FALSE),$D26)</f>
        <v/>
      </c>
      <c r="F26" t="s">
        <v>20</v>
      </c>
      <c r="G26" t="e">
        <f>IF(NOT(OR(D26="Male",D26="Female")),VLOOKUP(O26,'unique ID'!$A$2:$D$97,4,FALSE),I26)</f>
        <v>#N/A</v>
      </c>
      <c r="H26" t="str">
        <f>INDEX(LAYOUT!$A$2:$A$97,'Convert 4 col to 1 col'!A26,1)</f>
        <v/>
      </c>
      <c r="I26" s="105" t="b">
        <f t="shared" si="4"/>
        <v>0</v>
      </c>
      <c r="J26" t="str">
        <f t="shared" si="5"/>
        <v>Sample</v>
      </c>
      <c r="K26" t="s">
        <v>44</v>
      </c>
      <c r="L26" t="str">
        <f t="shared" si="6"/>
        <v>24sure Single Channel</v>
      </c>
      <c r="M26" t="str">
        <f t="shared" si="7"/>
        <v>24sure Single Channel Top</v>
      </c>
      <c r="N26" t="str">
        <f>IF(J26="Reference",MAX(N$2:N25)+1,"")</f>
        <v/>
      </c>
      <c r="O26">
        <f>IF(J26="Sample",MAX(O$2:O25)+1,"")</f>
        <v>24</v>
      </c>
      <c r="P26" t="e">
        <f t="shared" si="0"/>
        <v>#N/A</v>
      </c>
      <c r="Q26" t="e">
        <f t="shared" si="8"/>
        <v>#N/A</v>
      </c>
      <c r="R26" t="e">
        <f>IF(NOT(OR(D26="Male",D26="Female")),VLOOKUP(O26,'unique ID'!$A$2:$E$97,5,FALSE),"")</f>
        <v>#N/A</v>
      </c>
    </row>
    <row r="27" spans="1:18" x14ac:dyDescent="0.25">
      <c r="A27">
        <f t="shared" si="1"/>
        <v>7</v>
      </c>
      <c r="B27">
        <f t="shared" si="2"/>
        <v>2</v>
      </c>
      <c r="C27" t="str">
        <f t="shared" si="3"/>
        <v/>
      </c>
      <c r="D27" t="str">
        <f>INDEX(LAYOUT!$B$2:$E$97,'Convert 4 col to 1 col'!A27,'Convert 4 col to 1 col'!B27)</f>
        <v/>
      </c>
      <c r="E27" t="str">
        <f>IF(NOT(OR($D27="Male",$D27="Female")),VLOOKUP($D27,'unique ID'!$B$2:$D$97,2,FALSE),$D27)</f>
        <v/>
      </c>
      <c r="F27" t="s">
        <v>21</v>
      </c>
      <c r="G27" t="e">
        <f>IF(NOT(OR(D27="Male",D27="Female")),VLOOKUP(O27,'unique ID'!$A$2:$D$97,4,FALSE),I27)</f>
        <v>#N/A</v>
      </c>
      <c r="H27" t="str">
        <f>INDEX(LAYOUT!$A$2:$A$97,'Convert 4 col to 1 col'!A27,1)</f>
        <v/>
      </c>
      <c r="I27" s="105" t="b">
        <f t="shared" si="4"/>
        <v>0</v>
      </c>
      <c r="J27" t="str">
        <f t="shared" si="5"/>
        <v>Sample</v>
      </c>
      <c r="K27" t="s">
        <v>44</v>
      </c>
      <c r="L27" t="str">
        <f t="shared" si="6"/>
        <v>24sure Single Channel</v>
      </c>
      <c r="M27" t="str">
        <f t="shared" si="7"/>
        <v>24sure Single Channel Top</v>
      </c>
      <c r="N27" t="str">
        <f>IF(J27="Reference",MAX(N$2:N26)+1,"")</f>
        <v/>
      </c>
      <c r="O27">
        <f>IF(J27="Sample",MAX(O$2:O26)+1,"")</f>
        <v>25</v>
      </c>
      <c r="P27" t="e">
        <f t="shared" si="0"/>
        <v>#N/A</v>
      </c>
      <c r="Q27" t="e">
        <f t="shared" si="8"/>
        <v>#N/A</v>
      </c>
      <c r="R27" t="e">
        <f>IF(NOT(OR(D27="Male",D27="Female")),VLOOKUP(O27,'unique ID'!$A$2:$E$97,5,FALSE),"")</f>
        <v>#N/A</v>
      </c>
    </row>
    <row r="28" spans="1:18" x14ac:dyDescent="0.25">
      <c r="A28">
        <f t="shared" si="1"/>
        <v>7</v>
      </c>
      <c r="B28">
        <f t="shared" si="2"/>
        <v>3</v>
      </c>
      <c r="C28" t="str">
        <f t="shared" si="3"/>
        <v/>
      </c>
      <c r="D28" t="str">
        <f>INDEX(LAYOUT!$B$2:$E$97,'Convert 4 col to 1 col'!A28,'Convert 4 col to 1 col'!B28)</f>
        <v/>
      </c>
      <c r="E28" t="str">
        <f>IF(NOT(OR($D28="Male",$D28="Female")),VLOOKUP($D28,'unique ID'!$B$2:$D$97,2,FALSE),$D28)</f>
        <v/>
      </c>
      <c r="F28" t="s">
        <v>20</v>
      </c>
      <c r="G28" t="e">
        <f>IF(NOT(OR(D28="Male",D28="Female")),VLOOKUP(O28,'unique ID'!$A$2:$D$97,4,FALSE),I28)</f>
        <v>#N/A</v>
      </c>
      <c r="H28" t="str">
        <f>INDEX(LAYOUT!$A$2:$A$97,'Convert 4 col to 1 col'!A28,1)</f>
        <v/>
      </c>
      <c r="I28" s="105" t="b">
        <f t="shared" si="4"/>
        <v>0</v>
      </c>
      <c r="J28" t="str">
        <f t="shared" si="5"/>
        <v>Sample</v>
      </c>
      <c r="K28" t="s">
        <v>45</v>
      </c>
      <c r="L28" t="str">
        <f t="shared" si="6"/>
        <v>24sure Single Channel</v>
      </c>
      <c r="M28" t="str">
        <f t="shared" si="7"/>
        <v>24sure Single Channel Bottom</v>
      </c>
      <c r="N28" t="str">
        <f>IF(J28="Reference",MAX(N$2:N27)+1,"")</f>
        <v/>
      </c>
      <c r="O28">
        <f>IF(J28="Sample",MAX(O$2:O27)+1,"")</f>
        <v>26</v>
      </c>
      <c r="P28" t="e">
        <f t="shared" si="0"/>
        <v>#N/A</v>
      </c>
      <c r="Q28" t="e">
        <f t="shared" si="8"/>
        <v>#N/A</v>
      </c>
      <c r="R28" t="e">
        <f>IF(NOT(OR(D28="Male",D28="Female")),VLOOKUP(O28,'unique ID'!$A$2:$E$97,5,FALSE),"")</f>
        <v>#N/A</v>
      </c>
    </row>
    <row r="29" spans="1:18" x14ac:dyDescent="0.25">
      <c r="A29">
        <f t="shared" si="1"/>
        <v>7</v>
      </c>
      <c r="B29">
        <f t="shared" si="2"/>
        <v>4</v>
      </c>
      <c r="C29" t="str">
        <f t="shared" si="3"/>
        <v/>
      </c>
      <c r="D29" t="str">
        <f>INDEX(LAYOUT!$B$2:$E$97,'Convert 4 col to 1 col'!A29,'Convert 4 col to 1 col'!B29)</f>
        <v/>
      </c>
      <c r="E29" t="str">
        <f>IF(NOT(OR($D29="Male",$D29="Female")),VLOOKUP($D29,'unique ID'!$B$2:$D$97,2,FALSE),$D29)</f>
        <v/>
      </c>
      <c r="F29" t="s">
        <v>21</v>
      </c>
      <c r="G29" t="e">
        <f>IF(NOT(OR(D29="Male",D29="Female")),VLOOKUP(O29,'unique ID'!$A$2:$D$97,4,FALSE),I29)</f>
        <v>#N/A</v>
      </c>
      <c r="H29" t="str">
        <f>INDEX(LAYOUT!$A$2:$A$97,'Convert 4 col to 1 col'!A29,1)</f>
        <v/>
      </c>
      <c r="I29" s="105" t="b">
        <f t="shared" si="4"/>
        <v>0</v>
      </c>
      <c r="J29" t="str">
        <f t="shared" si="5"/>
        <v>Sample</v>
      </c>
      <c r="K29" t="s">
        <v>45</v>
      </c>
      <c r="L29" t="str">
        <f t="shared" si="6"/>
        <v>24sure Single Channel</v>
      </c>
      <c r="M29" t="str">
        <f t="shared" si="7"/>
        <v>24sure Single Channel Bottom</v>
      </c>
      <c r="N29" t="str">
        <f>IF(J29="Reference",MAX(N$2:N28)+1,"")</f>
        <v/>
      </c>
      <c r="O29">
        <f>IF(J29="Sample",MAX(O$2:O28)+1,"")</f>
        <v>27</v>
      </c>
      <c r="P29" t="e">
        <f t="shared" si="0"/>
        <v>#N/A</v>
      </c>
      <c r="Q29" t="e">
        <f t="shared" si="8"/>
        <v>#N/A</v>
      </c>
      <c r="R29" t="e">
        <f>IF(NOT(OR(D29="Male",D29="Female")),VLOOKUP(O29,'unique ID'!$A$2:$E$97,5,FALSE),"")</f>
        <v>#N/A</v>
      </c>
    </row>
    <row r="30" spans="1:18" x14ac:dyDescent="0.25">
      <c r="A30">
        <f t="shared" si="1"/>
        <v>8</v>
      </c>
      <c r="B30">
        <f t="shared" si="2"/>
        <v>1</v>
      </c>
      <c r="C30" t="str">
        <f t="shared" si="3"/>
        <v/>
      </c>
      <c r="D30" t="str">
        <f>INDEX(LAYOUT!$B$2:$E$97,'Convert 4 col to 1 col'!A30,'Convert 4 col to 1 col'!B30)</f>
        <v/>
      </c>
      <c r="E30" t="str">
        <f>IF(NOT(OR($D30="Male",$D30="Female")),VLOOKUP($D30,'unique ID'!$B$2:$D$97,2,FALSE),$D30)</f>
        <v/>
      </c>
      <c r="F30" t="s">
        <v>20</v>
      </c>
      <c r="G30" t="e">
        <f>IF(NOT(OR(D30="Male",D30="Female")),VLOOKUP(O30,'unique ID'!$A$2:$D$97,4,FALSE),I30)</f>
        <v>#N/A</v>
      </c>
      <c r="H30" t="str">
        <f>INDEX(LAYOUT!$A$2:$A$97,'Convert 4 col to 1 col'!A30,1)</f>
        <v/>
      </c>
      <c r="I30" s="105" t="b">
        <f t="shared" si="4"/>
        <v>0</v>
      </c>
      <c r="J30" t="str">
        <f t="shared" si="5"/>
        <v>Sample</v>
      </c>
      <c r="K30" t="s">
        <v>44</v>
      </c>
      <c r="L30" t="str">
        <f t="shared" si="6"/>
        <v>24sure Single Channel</v>
      </c>
      <c r="M30" t="str">
        <f t="shared" si="7"/>
        <v>24sure Single Channel Top</v>
      </c>
      <c r="N30" t="str">
        <f>IF(J30="Reference",MAX(N$2:N29)+1,"")</f>
        <v/>
      </c>
      <c r="O30">
        <f>IF(J30="Sample",MAX(O$2:O29)+1,"")</f>
        <v>28</v>
      </c>
      <c r="P30" t="e">
        <f t="shared" si="0"/>
        <v>#N/A</v>
      </c>
      <c r="Q30" t="e">
        <f t="shared" si="8"/>
        <v>#N/A</v>
      </c>
      <c r="R30" t="e">
        <f>IF(NOT(OR(D30="Male",D30="Female")),VLOOKUP(O30,'unique ID'!$A$2:$E$97,5,FALSE),"")</f>
        <v>#N/A</v>
      </c>
    </row>
    <row r="31" spans="1:18" x14ac:dyDescent="0.25">
      <c r="A31">
        <f t="shared" si="1"/>
        <v>8</v>
      </c>
      <c r="B31">
        <f t="shared" si="2"/>
        <v>2</v>
      </c>
      <c r="C31" t="str">
        <f t="shared" si="3"/>
        <v/>
      </c>
      <c r="D31" t="str">
        <f>INDEX(LAYOUT!$B$2:$E$97,'Convert 4 col to 1 col'!A31,'Convert 4 col to 1 col'!B31)</f>
        <v/>
      </c>
      <c r="E31" t="str">
        <f>IF(NOT(OR($D31="Male",$D31="Female")),VLOOKUP($D31,'unique ID'!$B$2:$D$97,2,FALSE),$D31)</f>
        <v/>
      </c>
      <c r="F31" t="s">
        <v>21</v>
      </c>
      <c r="G31" t="e">
        <f>IF(NOT(OR(D31="Male",D31="Female")),VLOOKUP(O31,'unique ID'!$A$2:$D$97,4,FALSE),I31)</f>
        <v>#N/A</v>
      </c>
      <c r="H31" t="str">
        <f>INDEX(LAYOUT!$A$2:$A$97,'Convert 4 col to 1 col'!A31,1)</f>
        <v/>
      </c>
      <c r="I31" s="105" t="b">
        <f t="shared" si="4"/>
        <v>0</v>
      </c>
      <c r="J31" t="str">
        <f t="shared" si="5"/>
        <v>Sample</v>
      </c>
      <c r="K31" t="s">
        <v>44</v>
      </c>
      <c r="L31" t="str">
        <f t="shared" si="6"/>
        <v>24sure Single Channel</v>
      </c>
      <c r="M31" t="str">
        <f t="shared" si="7"/>
        <v>24sure Single Channel Top</v>
      </c>
      <c r="N31" t="str">
        <f>IF(J31="Reference",MAX(N$2:N30)+1,"")</f>
        <v/>
      </c>
      <c r="O31">
        <f>IF(J31="Sample",MAX(O$2:O30)+1,"")</f>
        <v>29</v>
      </c>
      <c r="P31" t="e">
        <f t="shared" si="0"/>
        <v>#N/A</v>
      </c>
      <c r="Q31" t="e">
        <f t="shared" si="8"/>
        <v>#N/A</v>
      </c>
      <c r="R31" t="e">
        <f>IF(NOT(OR(D31="Male",D31="Female")),VLOOKUP(O31,'unique ID'!$A$2:$E$97,5,FALSE),"")</f>
        <v>#N/A</v>
      </c>
    </row>
    <row r="32" spans="1:18" x14ac:dyDescent="0.25">
      <c r="A32">
        <f t="shared" si="1"/>
        <v>8</v>
      </c>
      <c r="B32">
        <f t="shared" si="2"/>
        <v>3</v>
      </c>
      <c r="C32" t="str">
        <f t="shared" si="3"/>
        <v/>
      </c>
      <c r="D32" t="str">
        <f>INDEX(LAYOUT!$B$2:$E$97,'Convert 4 col to 1 col'!A32,'Convert 4 col to 1 col'!B32)</f>
        <v/>
      </c>
      <c r="E32" t="str">
        <f>IF(NOT(OR($D32="Male",$D32="Female")),VLOOKUP($D32,'unique ID'!$B$2:$D$97,2,FALSE),$D32)</f>
        <v/>
      </c>
      <c r="F32" t="s">
        <v>20</v>
      </c>
      <c r="G32" t="e">
        <f>IF(NOT(OR(D32="Male",D32="Female")),VLOOKUP(O32,'unique ID'!$A$2:$D$97,4,FALSE),I32)</f>
        <v>#N/A</v>
      </c>
      <c r="H32" t="str">
        <f>INDEX(LAYOUT!$A$2:$A$97,'Convert 4 col to 1 col'!A32,1)</f>
        <v/>
      </c>
      <c r="I32" s="105" t="b">
        <f t="shared" si="4"/>
        <v>0</v>
      </c>
      <c r="J32" t="str">
        <f t="shared" si="5"/>
        <v>Sample</v>
      </c>
      <c r="K32" t="s">
        <v>45</v>
      </c>
      <c r="L32" t="str">
        <f t="shared" si="6"/>
        <v>24sure Single Channel</v>
      </c>
      <c r="M32" t="str">
        <f t="shared" si="7"/>
        <v>24sure Single Channel Bottom</v>
      </c>
      <c r="N32" t="str">
        <f>IF(J32="Reference",MAX(N$2:N31)+1,"")</f>
        <v/>
      </c>
      <c r="O32">
        <f>IF(J32="Sample",MAX(O$2:O31)+1,"")</f>
        <v>30</v>
      </c>
      <c r="P32" t="e">
        <f t="shared" si="0"/>
        <v>#N/A</v>
      </c>
      <c r="Q32" t="e">
        <f t="shared" si="8"/>
        <v>#N/A</v>
      </c>
      <c r="R32" t="e">
        <f>IF(NOT(OR(D32="Male",D32="Female")),VLOOKUP(O32,'unique ID'!$A$2:$E$97,5,FALSE),"")</f>
        <v>#N/A</v>
      </c>
    </row>
    <row r="33" spans="1:18" x14ac:dyDescent="0.25">
      <c r="A33">
        <f t="shared" si="1"/>
        <v>8</v>
      </c>
      <c r="B33">
        <f t="shared" si="2"/>
        <v>4</v>
      </c>
      <c r="C33" t="str">
        <f t="shared" si="3"/>
        <v/>
      </c>
      <c r="D33" t="str">
        <f>INDEX(LAYOUT!$B$2:$E$97,'Convert 4 col to 1 col'!A33,'Convert 4 col to 1 col'!B33)</f>
        <v/>
      </c>
      <c r="E33" t="str">
        <f>IF(NOT(OR($D33="Male",$D33="Female")),VLOOKUP($D33,'unique ID'!$B$2:$D$97,2,FALSE),$D33)</f>
        <v/>
      </c>
      <c r="F33" t="s">
        <v>21</v>
      </c>
      <c r="G33" t="e">
        <f>IF(NOT(OR(D33="Male",D33="Female")),VLOOKUP(O33,'unique ID'!$A$2:$D$97,4,FALSE),I33)</f>
        <v>#N/A</v>
      </c>
      <c r="H33" t="str">
        <f>INDEX(LAYOUT!$A$2:$A$97,'Convert 4 col to 1 col'!A33,1)</f>
        <v/>
      </c>
      <c r="I33" s="105" t="b">
        <f t="shared" si="4"/>
        <v>0</v>
      </c>
      <c r="J33" t="str">
        <f t="shared" si="5"/>
        <v>Sample</v>
      </c>
      <c r="K33" t="s">
        <v>45</v>
      </c>
      <c r="L33" t="str">
        <f t="shared" si="6"/>
        <v>24sure Single Channel</v>
      </c>
      <c r="M33" t="str">
        <f t="shared" si="7"/>
        <v>24sure Single Channel Bottom</v>
      </c>
      <c r="N33" t="str">
        <f>IF(J33="Reference",MAX(N$2:N32)+1,"")</f>
        <v/>
      </c>
      <c r="O33">
        <f>IF(J33="Sample",MAX(O$2:O32)+1,"")</f>
        <v>31</v>
      </c>
      <c r="P33" t="e">
        <f t="shared" si="0"/>
        <v>#N/A</v>
      </c>
      <c r="Q33" t="e">
        <f t="shared" si="8"/>
        <v>#N/A</v>
      </c>
      <c r="R33" t="e">
        <f>IF(NOT(OR(D33="Male",D33="Female")),VLOOKUP(O33,'unique ID'!$A$2:$E$97,5,FALSE),"")</f>
        <v>#N/A</v>
      </c>
    </row>
    <row r="34" spans="1:18" x14ac:dyDescent="0.25">
      <c r="A34">
        <f t="shared" si="1"/>
        <v>9</v>
      </c>
      <c r="B34">
        <f t="shared" si="2"/>
        <v>1</v>
      </c>
      <c r="C34" t="str">
        <f t="shared" si="3"/>
        <v/>
      </c>
      <c r="D34" t="str">
        <f>INDEX(LAYOUT!$B$2:$E$97,'Convert 4 col to 1 col'!A34,'Convert 4 col to 1 col'!B34)</f>
        <v/>
      </c>
      <c r="E34" t="str">
        <f>IF(NOT(OR($D34="Male",$D34="Female")),VLOOKUP($D34,'unique ID'!$B$2:$D$97,2,FALSE),$D34)</f>
        <v/>
      </c>
      <c r="F34" t="s">
        <v>20</v>
      </c>
      <c r="G34" t="e">
        <f>IF(NOT(OR(D34="Male",D34="Female")),VLOOKUP(O34,'unique ID'!$A$2:$D$97,4,FALSE),I34)</f>
        <v>#N/A</v>
      </c>
      <c r="H34" t="str">
        <f>INDEX(LAYOUT!$A$2:$A$97,'Convert 4 col to 1 col'!A34,1)</f>
        <v/>
      </c>
      <c r="I34" s="105" t="b">
        <f t="shared" si="4"/>
        <v>0</v>
      </c>
      <c r="J34" t="str">
        <f t="shared" si="5"/>
        <v>Sample</v>
      </c>
      <c r="K34" t="s">
        <v>44</v>
      </c>
      <c r="L34" t="str">
        <f t="shared" si="6"/>
        <v>24sure Single Channel</v>
      </c>
      <c r="M34" t="str">
        <f t="shared" si="7"/>
        <v>24sure Single Channel Top</v>
      </c>
      <c r="N34" t="str">
        <f>IF(J34="Reference",MAX(N$2:N33)+1,"")</f>
        <v/>
      </c>
      <c r="O34">
        <f>IF(J34="Sample",MAX(O$2:O33)+1,"")</f>
        <v>32</v>
      </c>
      <c r="P34" t="e">
        <f t="shared" ref="P34:P65" si="9">CONCATENATE(G34,K34)</f>
        <v>#N/A</v>
      </c>
      <c r="Q34" t="e">
        <f t="shared" si="8"/>
        <v>#N/A</v>
      </c>
      <c r="R34" t="e">
        <f>IF(NOT(OR(D34="Male",D34="Female")),VLOOKUP(O34,'unique ID'!$A$2:$E$97,5,FALSE),"")</f>
        <v>#N/A</v>
      </c>
    </row>
    <row r="35" spans="1:18" x14ac:dyDescent="0.25">
      <c r="A35">
        <f t="shared" si="1"/>
        <v>9</v>
      </c>
      <c r="B35">
        <f t="shared" si="2"/>
        <v>2</v>
      </c>
      <c r="C35" t="str">
        <f t="shared" si="3"/>
        <v/>
      </c>
      <c r="D35" t="str">
        <f>INDEX(LAYOUT!$B$2:$E$97,'Convert 4 col to 1 col'!A35,'Convert 4 col to 1 col'!B35)</f>
        <v/>
      </c>
      <c r="E35" t="str">
        <f>IF(NOT(OR($D35="Male",$D35="Female")),VLOOKUP($D35,'unique ID'!$B$2:$D$97,2,FALSE),$D35)</f>
        <v/>
      </c>
      <c r="F35" t="s">
        <v>21</v>
      </c>
      <c r="G35" t="e">
        <f>IF(NOT(OR(D35="Male",D35="Female")),VLOOKUP(O35,'unique ID'!$A$2:$D$97,4,FALSE),I35)</f>
        <v>#N/A</v>
      </c>
      <c r="H35" t="str">
        <f>INDEX(LAYOUT!$A$2:$A$97,'Convert 4 col to 1 col'!A35,1)</f>
        <v/>
      </c>
      <c r="I35" s="105" t="b">
        <f t="shared" si="4"/>
        <v>0</v>
      </c>
      <c r="J35" t="str">
        <f t="shared" si="5"/>
        <v>Sample</v>
      </c>
      <c r="K35" t="s">
        <v>44</v>
      </c>
      <c r="L35" t="str">
        <f t="shared" si="6"/>
        <v>24sure Single Channel</v>
      </c>
      <c r="M35" t="str">
        <f t="shared" si="7"/>
        <v>24sure Single Channel Top</v>
      </c>
      <c r="N35" t="str">
        <f>IF(J35="Reference",MAX(N$2:N34)+1,"")</f>
        <v/>
      </c>
      <c r="O35">
        <f>IF(J35="Sample",MAX(O$2:O34)+1,"")</f>
        <v>33</v>
      </c>
      <c r="P35" t="e">
        <f t="shared" si="9"/>
        <v>#N/A</v>
      </c>
      <c r="Q35" t="e">
        <f t="shared" ref="Q35:Q66" si="10">IF(AND(J35="Reference",P35=P34),CONCATENATE(D34,"/",D35),"")</f>
        <v>#N/A</v>
      </c>
      <c r="R35" t="e">
        <f>IF(NOT(OR(D35="Male",D35="Female")),VLOOKUP(O35,'unique ID'!$A$2:$E$97,5,FALSE),"")</f>
        <v>#N/A</v>
      </c>
    </row>
    <row r="36" spans="1:18" x14ac:dyDescent="0.25">
      <c r="A36">
        <f t="shared" si="1"/>
        <v>9</v>
      </c>
      <c r="B36">
        <f t="shared" si="2"/>
        <v>3</v>
      </c>
      <c r="C36" t="str">
        <f t="shared" si="3"/>
        <v/>
      </c>
      <c r="D36" t="str">
        <f>INDEX(LAYOUT!$B$2:$E$97,'Convert 4 col to 1 col'!A36,'Convert 4 col to 1 col'!B36)</f>
        <v/>
      </c>
      <c r="E36" t="str">
        <f>IF(NOT(OR($D36="Male",$D36="Female")),VLOOKUP($D36,'unique ID'!$B$2:$D$97,2,FALSE),$D36)</f>
        <v/>
      </c>
      <c r="F36" t="s">
        <v>20</v>
      </c>
      <c r="G36" t="e">
        <f>IF(NOT(OR(D36="Male",D36="Female")),VLOOKUP(O36,'unique ID'!$A$2:$D$97,4,FALSE),I36)</f>
        <v>#N/A</v>
      </c>
      <c r="H36" t="str">
        <f>INDEX(LAYOUT!$A$2:$A$97,'Convert 4 col to 1 col'!A36,1)</f>
        <v/>
      </c>
      <c r="I36" s="105" t="b">
        <f t="shared" si="4"/>
        <v>0</v>
      </c>
      <c r="J36" t="str">
        <f t="shared" si="5"/>
        <v>Sample</v>
      </c>
      <c r="K36" t="s">
        <v>45</v>
      </c>
      <c r="L36" t="str">
        <f t="shared" si="6"/>
        <v>24sure Single Channel</v>
      </c>
      <c r="M36" t="str">
        <f t="shared" si="7"/>
        <v>24sure Single Channel Bottom</v>
      </c>
      <c r="N36" t="str">
        <f>IF(J36="Reference",MAX(N$2:N35)+1,"")</f>
        <v/>
      </c>
      <c r="O36">
        <f>IF(J36="Sample",MAX(O$2:O35)+1,"")</f>
        <v>34</v>
      </c>
      <c r="P36" t="e">
        <f t="shared" si="9"/>
        <v>#N/A</v>
      </c>
      <c r="Q36" t="e">
        <f t="shared" si="10"/>
        <v>#N/A</v>
      </c>
      <c r="R36" t="e">
        <f>IF(NOT(OR(D36="Male",D36="Female")),VLOOKUP(O36,'unique ID'!$A$2:$E$97,5,FALSE),"")</f>
        <v>#N/A</v>
      </c>
    </row>
    <row r="37" spans="1:18" x14ac:dyDescent="0.25">
      <c r="A37">
        <f t="shared" si="1"/>
        <v>9</v>
      </c>
      <c r="B37">
        <f t="shared" si="2"/>
        <v>4</v>
      </c>
      <c r="C37" t="str">
        <f t="shared" si="3"/>
        <v/>
      </c>
      <c r="D37" t="str">
        <f>INDEX(LAYOUT!$B$2:$E$97,'Convert 4 col to 1 col'!A37,'Convert 4 col to 1 col'!B37)</f>
        <v/>
      </c>
      <c r="E37" t="str">
        <f>IF(NOT(OR($D37="Male",$D37="Female")),VLOOKUP($D37,'unique ID'!$B$2:$D$97,2,FALSE),$D37)</f>
        <v/>
      </c>
      <c r="F37" t="s">
        <v>21</v>
      </c>
      <c r="G37" t="e">
        <f>IF(NOT(OR(D37="Male",D37="Female")),VLOOKUP(O37,'unique ID'!$A$2:$D$97,4,FALSE),I37)</f>
        <v>#N/A</v>
      </c>
      <c r="H37" t="str">
        <f>INDEX(LAYOUT!$A$2:$A$97,'Convert 4 col to 1 col'!A37,1)</f>
        <v/>
      </c>
      <c r="I37" s="105" t="b">
        <f t="shared" si="4"/>
        <v>0</v>
      </c>
      <c r="J37" t="str">
        <f t="shared" si="5"/>
        <v>Sample</v>
      </c>
      <c r="K37" t="s">
        <v>45</v>
      </c>
      <c r="L37" t="str">
        <f t="shared" si="6"/>
        <v>24sure Single Channel</v>
      </c>
      <c r="M37" t="str">
        <f t="shared" si="7"/>
        <v>24sure Single Channel Bottom</v>
      </c>
      <c r="N37" t="str">
        <f>IF(J37="Reference",MAX(N$2:N36)+1,"")</f>
        <v/>
      </c>
      <c r="O37">
        <f>IF(J37="Sample",MAX(O$2:O36)+1,"")</f>
        <v>35</v>
      </c>
      <c r="P37" t="e">
        <f t="shared" si="9"/>
        <v>#N/A</v>
      </c>
      <c r="Q37" t="e">
        <f t="shared" si="10"/>
        <v>#N/A</v>
      </c>
      <c r="R37" t="e">
        <f>IF(NOT(OR(D37="Male",D37="Female")),VLOOKUP(O37,'unique ID'!$A$2:$E$97,5,FALSE),"")</f>
        <v>#N/A</v>
      </c>
    </row>
    <row r="38" spans="1:18" x14ac:dyDescent="0.25">
      <c r="A38">
        <f t="shared" si="1"/>
        <v>10</v>
      </c>
      <c r="B38">
        <f t="shared" si="2"/>
        <v>1</v>
      </c>
      <c r="C38" t="str">
        <f t="shared" si="3"/>
        <v/>
      </c>
      <c r="D38" t="str">
        <f>INDEX(LAYOUT!$B$2:$E$97,'Convert 4 col to 1 col'!A38,'Convert 4 col to 1 col'!B38)</f>
        <v/>
      </c>
      <c r="E38" t="str">
        <f>IF(NOT(OR($D38="Male",$D38="Female")),VLOOKUP($D38,'unique ID'!$B$2:$D$97,2,FALSE),$D38)</f>
        <v/>
      </c>
      <c r="F38" t="s">
        <v>20</v>
      </c>
      <c r="G38" t="e">
        <f>IF(NOT(OR(D38="Male",D38="Female")),VLOOKUP(O38,'unique ID'!$A$2:$D$97,4,FALSE),I38)</f>
        <v>#N/A</v>
      </c>
      <c r="H38" t="str">
        <f>INDEX(LAYOUT!$A$2:$A$97,'Convert 4 col to 1 col'!A38,1)</f>
        <v/>
      </c>
      <c r="I38" s="105" t="b">
        <f t="shared" si="4"/>
        <v>0</v>
      </c>
      <c r="J38" t="str">
        <f t="shared" si="5"/>
        <v>Sample</v>
      </c>
      <c r="K38" t="s">
        <v>44</v>
      </c>
      <c r="L38" t="str">
        <f t="shared" si="6"/>
        <v>24sure Single Channel</v>
      </c>
      <c r="M38" t="str">
        <f t="shared" si="7"/>
        <v>24sure Single Channel Top</v>
      </c>
      <c r="N38" t="str">
        <f>IF(J38="Reference",MAX(N$2:N37)+1,"")</f>
        <v/>
      </c>
      <c r="O38">
        <f>IF(J38="Sample",MAX(O$2:O37)+1,"")</f>
        <v>36</v>
      </c>
      <c r="P38" t="e">
        <f t="shared" si="9"/>
        <v>#N/A</v>
      </c>
      <c r="Q38" t="e">
        <f t="shared" si="10"/>
        <v>#N/A</v>
      </c>
      <c r="R38" t="e">
        <f>IF(NOT(OR(D38="Male",D38="Female")),VLOOKUP(O38,'unique ID'!$A$2:$E$97,5,FALSE),"")</f>
        <v>#N/A</v>
      </c>
    </row>
    <row r="39" spans="1:18" x14ac:dyDescent="0.25">
      <c r="A39">
        <f t="shared" si="1"/>
        <v>10</v>
      </c>
      <c r="B39">
        <f t="shared" si="2"/>
        <v>2</v>
      </c>
      <c r="C39" t="str">
        <f t="shared" si="3"/>
        <v/>
      </c>
      <c r="D39" t="str">
        <f>INDEX(LAYOUT!$B$2:$E$97,'Convert 4 col to 1 col'!A39,'Convert 4 col to 1 col'!B39)</f>
        <v/>
      </c>
      <c r="E39" t="str">
        <f>IF(NOT(OR($D39="Male",$D39="Female")),VLOOKUP($D39,'unique ID'!$B$2:$D$97,2,FALSE),$D39)</f>
        <v/>
      </c>
      <c r="F39" t="s">
        <v>21</v>
      </c>
      <c r="G39" t="e">
        <f>IF(NOT(OR(D39="Male",D39="Female")),VLOOKUP(O39,'unique ID'!$A$2:$D$97,4,FALSE),I39)</f>
        <v>#N/A</v>
      </c>
      <c r="H39" t="str">
        <f>INDEX(LAYOUT!$A$2:$A$97,'Convert 4 col to 1 col'!A39,1)</f>
        <v/>
      </c>
      <c r="I39" s="105" t="b">
        <f t="shared" si="4"/>
        <v>0</v>
      </c>
      <c r="J39" t="str">
        <f t="shared" si="5"/>
        <v>Sample</v>
      </c>
      <c r="K39" t="s">
        <v>44</v>
      </c>
      <c r="L39" t="str">
        <f t="shared" si="6"/>
        <v>24sure Single Channel</v>
      </c>
      <c r="M39" t="str">
        <f t="shared" si="7"/>
        <v>24sure Single Channel Top</v>
      </c>
      <c r="N39" t="str">
        <f>IF(J39="Reference",MAX(N$2:N38)+1,"")</f>
        <v/>
      </c>
      <c r="O39">
        <f>IF(J39="Sample",MAX(O$2:O38)+1,"")</f>
        <v>37</v>
      </c>
      <c r="P39" t="e">
        <f t="shared" si="9"/>
        <v>#N/A</v>
      </c>
      <c r="Q39" t="e">
        <f t="shared" si="10"/>
        <v>#N/A</v>
      </c>
      <c r="R39" t="e">
        <f>IF(NOT(OR(D39="Male",D39="Female")),VLOOKUP(O39,'unique ID'!$A$2:$E$97,5,FALSE),"")</f>
        <v>#N/A</v>
      </c>
    </row>
    <row r="40" spans="1:18" x14ac:dyDescent="0.25">
      <c r="A40">
        <f t="shared" si="1"/>
        <v>10</v>
      </c>
      <c r="B40">
        <f t="shared" si="2"/>
        <v>3</v>
      </c>
      <c r="C40" t="str">
        <f t="shared" si="3"/>
        <v/>
      </c>
      <c r="D40" t="str">
        <f>INDEX(LAYOUT!$B$2:$E$97,'Convert 4 col to 1 col'!A40,'Convert 4 col to 1 col'!B40)</f>
        <v/>
      </c>
      <c r="E40" t="str">
        <f>IF(NOT(OR($D40="Male",$D40="Female")),VLOOKUP($D40,'unique ID'!$B$2:$D$97,2,FALSE),$D40)</f>
        <v/>
      </c>
      <c r="F40" t="s">
        <v>20</v>
      </c>
      <c r="G40" t="e">
        <f>IF(NOT(OR(D40="Male",D40="Female")),VLOOKUP(O40,'unique ID'!$A$2:$D$97,4,FALSE),I40)</f>
        <v>#N/A</v>
      </c>
      <c r="H40" t="str">
        <f>INDEX(LAYOUT!$A$2:$A$97,'Convert 4 col to 1 col'!A40,1)</f>
        <v/>
      </c>
      <c r="I40" s="105" t="b">
        <f t="shared" si="4"/>
        <v>0</v>
      </c>
      <c r="J40" t="str">
        <f t="shared" si="5"/>
        <v>Sample</v>
      </c>
      <c r="K40" t="s">
        <v>45</v>
      </c>
      <c r="L40" t="str">
        <f t="shared" si="6"/>
        <v>24sure Single Channel</v>
      </c>
      <c r="M40" t="str">
        <f t="shared" si="7"/>
        <v>24sure Single Channel Bottom</v>
      </c>
      <c r="N40" t="str">
        <f>IF(J40="Reference",MAX(N$2:N39)+1,"")</f>
        <v/>
      </c>
      <c r="O40">
        <f>IF(J40="Sample",MAX(O$2:O39)+1,"")</f>
        <v>38</v>
      </c>
      <c r="P40" t="e">
        <f t="shared" si="9"/>
        <v>#N/A</v>
      </c>
      <c r="Q40" t="e">
        <f t="shared" si="10"/>
        <v>#N/A</v>
      </c>
      <c r="R40" t="e">
        <f>IF(NOT(OR(D40="Male",D40="Female")),VLOOKUP(O40,'unique ID'!$A$2:$E$97,5,FALSE),"")</f>
        <v>#N/A</v>
      </c>
    </row>
    <row r="41" spans="1:18" x14ac:dyDescent="0.25">
      <c r="A41">
        <f t="shared" si="1"/>
        <v>10</v>
      </c>
      <c r="B41">
        <f t="shared" si="2"/>
        <v>4</v>
      </c>
      <c r="C41" t="str">
        <f t="shared" si="3"/>
        <v/>
      </c>
      <c r="D41" t="str">
        <f>INDEX(LAYOUT!$B$2:$E$97,'Convert 4 col to 1 col'!A41,'Convert 4 col to 1 col'!B41)</f>
        <v/>
      </c>
      <c r="E41" t="str">
        <f>IF(NOT(OR($D41="Male",$D41="Female")),VLOOKUP($D41,'unique ID'!$B$2:$D$97,2,FALSE),$D41)</f>
        <v/>
      </c>
      <c r="F41" t="s">
        <v>21</v>
      </c>
      <c r="G41" t="e">
        <f>IF(NOT(OR(D41="Male",D41="Female")),VLOOKUP(O41,'unique ID'!$A$2:$D$97,4,FALSE),I41)</f>
        <v>#N/A</v>
      </c>
      <c r="H41" t="str">
        <f>INDEX(LAYOUT!$A$2:$A$97,'Convert 4 col to 1 col'!A41,1)</f>
        <v/>
      </c>
      <c r="I41" s="105" t="b">
        <f t="shared" si="4"/>
        <v>0</v>
      </c>
      <c r="J41" t="str">
        <f t="shared" si="5"/>
        <v>Sample</v>
      </c>
      <c r="K41" t="s">
        <v>45</v>
      </c>
      <c r="L41" t="str">
        <f t="shared" si="6"/>
        <v>24sure Single Channel</v>
      </c>
      <c r="M41" t="str">
        <f t="shared" si="7"/>
        <v>24sure Single Channel Bottom</v>
      </c>
      <c r="N41" t="str">
        <f>IF(J41="Reference",MAX(N$2:N40)+1,"")</f>
        <v/>
      </c>
      <c r="O41">
        <f>IF(J41="Sample",MAX(O$2:O40)+1,"")</f>
        <v>39</v>
      </c>
      <c r="P41" t="e">
        <f t="shared" si="9"/>
        <v>#N/A</v>
      </c>
      <c r="Q41" t="e">
        <f t="shared" si="10"/>
        <v>#N/A</v>
      </c>
      <c r="R41" t="e">
        <f>IF(NOT(OR(D41="Male",D41="Female")),VLOOKUP(O41,'unique ID'!$A$2:$E$97,5,FALSE),"")</f>
        <v>#N/A</v>
      </c>
    </row>
    <row r="42" spans="1:18" x14ac:dyDescent="0.25">
      <c r="A42">
        <f t="shared" si="1"/>
        <v>11</v>
      </c>
      <c r="B42">
        <f t="shared" si="2"/>
        <v>1</v>
      </c>
      <c r="C42" t="str">
        <f t="shared" si="3"/>
        <v/>
      </c>
      <c r="D42" t="str">
        <f>INDEX(LAYOUT!$B$2:$E$97,'Convert 4 col to 1 col'!A42,'Convert 4 col to 1 col'!B42)</f>
        <v/>
      </c>
      <c r="E42" t="str">
        <f>IF(NOT(OR($D42="Male",$D42="Female")),VLOOKUP($D42,'unique ID'!$B$2:$D$97,2,FALSE),$D42)</f>
        <v/>
      </c>
      <c r="F42" t="s">
        <v>20</v>
      </c>
      <c r="G42" t="e">
        <f>IF(NOT(OR(D42="Male",D42="Female")),VLOOKUP(O42,'unique ID'!$A$2:$D$97,4,FALSE),I42)</f>
        <v>#N/A</v>
      </c>
      <c r="H42" t="str">
        <f>INDEX(LAYOUT!$A$2:$A$97,'Convert 4 col to 1 col'!A42,1)</f>
        <v/>
      </c>
      <c r="I42" s="105" t="b">
        <f t="shared" si="4"/>
        <v>0</v>
      </c>
      <c r="J42" t="str">
        <f t="shared" si="5"/>
        <v>Sample</v>
      </c>
      <c r="K42" t="s">
        <v>44</v>
      </c>
      <c r="L42" t="str">
        <f t="shared" si="6"/>
        <v>24sure Single Channel</v>
      </c>
      <c r="M42" t="str">
        <f t="shared" si="7"/>
        <v>24sure Single Channel Top</v>
      </c>
      <c r="N42" t="str">
        <f>IF(J42="Reference",MAX(N$2:N41)+1,"")</f>
        <v/>
      </c>
      <c r="O42">
        <f>IF(J42="Sample",MAX(O$2:O41)+1,"")</f>
        <v>40</v>
      </c>
      <c r="P42" t="e">
        <f t="shared" si="9"/>
        <v>#N/A</v>
      </c>
      <c r="Q42" t="e">
        <f t="shared" si="10"/>
        <v>#N/A</v>
      </c>
      <c r="R42" t="e">
        <f>IF(NOT(OR(D42="Male",D42="Female")),VLOOKUP(O42,'unique ID'!$A$2:$E$97,5,FALSE),"")</f>
        <v>#N/A</v>
      </c>
    </row>
    <row r="43" spans="1:18" x14ac:dyDescent="0.25">
      <c r="A43">
        <f t="shared" si="1"/>
        <v>11</v>
      </c>
      <c r="B43">
        <f t="shared" si="2"/>
        <v>2</v>
      </c>
      <c r="C43" t="str">
        <f t="shared" si="3"/>
        <v/>
      </c>
      <c r="D43" t="str">
        <f>INDEX(LAYOUT!$B$2:$E$97,'Convert 4 col to 1 col'!A43,'Convert 4 col to 1 col'!B43)</f>
        <v/>
      </c>
      <c r="E43" t="str">
        <f>IF(NOT(OR($D43="Male",$D43="Female")),VLOOKUP($D43,'unique ID'!$B$2:$D$97,2,FALSE),$D43)</f>
        <v/>
      </c>
      <c r="F43" t="s">
        <v>21</v>
      </c>
      <c r="G43" t="e">
        <f>IF(NOT(OR(D43="Male",D43="Female")),VLOOKUP(O43,'unique ID'!$A$2:$D$97,4,FALSE),I43)</f>
        <v>#N/A</v>
      </c>
      <c r="H43" t="str">
        <f>INDEX(LAYOUT!$A$2:$A$97,'Convert 4 col to 1 col'!A43,1)</f>
        <v/>
      </c>
      <c r="I43" s="105" t="b">
        <f t="shared" si="4"/>
        <v>0</v>
      </c>
      <c r="J43" t="str">
        <f t="shared" si="5"/>
        <v>Sample</v>
      </c>
      <c r="K43" t="s">
        <v>44</v>
      </c>
      <c r="L43" t="str">
        <f t="shared" si="6"/>
        <v>24sure Single Channel</v>
      </c>
      <c r="M43" t="str">
        <f t="shared" si="7"/>
        <v>24sure Single Channel Top</v>
      </c>
      <c r="N43" t="str">
        <f>IF(J43="Reference",MAX(N$2:N42)+1,"")</f>
        <v/>
      </c>
      <c r="O43">
        <f>IF(J43="Sample",MAX(O$2:O42)+1,"")</f>
        <v>41</v>
      </c>
      <c r="P43" t="e">
        <f t="shared" si="9"/>
        <v>#N/A</v>
      </c>
      <c r="Q43" t="e">
        <f t="shared" si="10"/>
        <v>#N/A</v>
      </c>
      <c r="R43" t="e">
        <f>IF(NOT(OR(D43="Male",D43="Female")),VLOOKUP(O43,'unique ID'!$A$2:$E$97,5,FALSE),"")</f>
        <v>#N/A</v>
      </c>
    </row>
    <row r="44" spans="1:18" x14ac:dyDescent="0.25">
      <c r="A44">
        <f t="shared" si="1"/>
        <v>11</v>
      </c>
      <c r="B44">
        <f t="shared" si="2"/>
        <v>3</v>
      </c>
      <c r="C44" t="str">
        <f t="shared" si="3"/>
        <v/>
      </c>
      <c r="D44" t="str">
        <f>INDEX(LAYOUT!$B$2:$E$97,'Convert 4 col to 1 col'!A44,'Convert 4 col to 1 col'!B44)</f>
        <v/>
      </c>
      <c r="E44" t="str">
        <f>IF(NOT(OR($D44="Male",$D44="Female")),VLOOKUP($D44,'unique ID'!$B$2:$D$97,2,FALSE),$D44)</f>
        <v/>
      </c>
      <c r="F44" t="s">
        <v>20</v>
      </c>
      <c r="G44" t="e">
        <f>IF(NOT(OR(D44="Male",D44="Female")),VLOOKUP(O44,'unique ID'!$A$2:$D$97,4,FALSE),I44)</f>
        <v>#N/A</v>
      </c>
      <c r="H44" t="str">
        <f>INDEX(LAYOUT!$A$2:$A$97,'Convert 4 col to 1 col'!A44,1)</f>
        <v/>
      </c>
      <c r="I44" s="105" t="b">
        <f t="shared" si="4"/>
        <v>0</v>
      </c>
      <c r="J44" t="str">
        <f t="shared" si="5"/>
        <v>Sample</v>
      </c>
      <c r="K44" t="s">
        <v>45</v>
      </c>
      <c r="L44" t="str">
        <f t="shared" si="6"/>
        <v>24sure Single Channel</v>
      </c>
      <c r="M44" t="str">
        <f t="shared" si="7"/>
        <v>24sure Single Channel Bottom</v>
      </c>
      <c r="N44" t="str">
        <f>IF(J44="Reference",MAX(N$2:N43)+1,"")</f>
        <v/>
      </c>
      <c r="O44">
        <f>IF(J44="Sample",MAX(O$2:O43)+1,"")</f>
        <v>42</v>
      </c>
      <c r="P44" t="e">
        <f t="shared" si="9"/>
        <v>#N/A</v>
      </c>
      <c r="Q44" t="e">
        <f t="shared" si="10"/>
        <v>#N/A</v>
      </c>
      <c r="R44" t="e">
        <f>IF(NOT(OR(D44="Male",D44="Female")),VLOOKUP(O44,'unique ID'!$A$2:$E$97,5,FALSE),"")</f>
        <v>#N/A</v>
      </c>
    </row>
    <row r="45" spans="1:18" x14ac:dyDescent="0.25">
      <c r="A45">
        <f t="shared" si="1"/>
        <v>11</v>
      </c>
      <c r="B45">
        <f t="shared" si="2"/>
        <v>4</v>
      </c>
      <c r="C45" t="str">
        <f t="shared" si="3"/>
        <v/>
      </c>
      <c r="D45" t="str">
        <f>INDEX(LAYOUT!$B$2:$E$97,'Convert 4 col to 1 col'!A45,'Convert 4 col to 1 col'!B45)</f>
        <v/>
      </c>
      <c r="E45" t="str">
        <f>IF(NOT(OR($D45="Male",$D45="Female")),VLOOKUP($D45,'unique ID'!$B$2:$D$97,2,FALSE),$D45)</f>
        <v/>
      </c>
      <c r="F45" t="s">
        <v>21</v>
      </c>
      <c r="G45" t="e">
        <f>IF(NOT(OR(D45="Male",D45="Female")),VLOOKUP(O45,'unique ID'!$A$2:$D$97,4,FALSE),I45)</f>
        <v>#N/A</v>
      </c>
      <c r="H45" t="str">
        <f>INDEX(LAYOUT!$A$2:$A$97,'Convert 4 col to 1 col'!A45,1)</f>
        <v/>
      </c>
      <c r="I45" s="105" t="b">
        <f t="shared" si="4"/>
        <v>0</v>
      </c>
      <c r="J45" t="str">
        <f t="shared" si="5"/>
        <v>Sample</v>
      </c>
      <c r="K45" t="s">
        <v>45</v>
      </c>
      <c r="L45" t="str">
        <f t="shared" si="6"/>
        <v>24sure Single Channel</v>
      </c>
      <c r="M45" t="str">
        <f t="shared" si="7"/>
        <v>24sure Single Channel Bottom</v>
      </c>
      <c r="N45" t="str">
        <f>IF(J45="Reference",MAX(N$2:N44)+1,"")</f>
        <v/>
      </c>
      <c r="O45">
        <f>IF(J45="Sample",MAX(O$2:O44)+1,"")</f>
        <v>43</v>
      </c>
      <c r="P45" t="e">
        <f t="shared" si="9"/>
        <v>#N/A</v>
      </c>
      <c r="Q45" t="e">
        <f t="shared" si="10"/>
        <v>#N/A</v>
      </c>
      <c r="R45" t="e">
        <f>IF(NOT(OR(D45="Male",D45="Female")),VLOOKUP(O45,'unique ID'!$A$2:$E$97,5,FALSE),"")</f>
        <v>#N/A</v>
      </c>
    </row>
    <row r="46" spans="1:18" x14ac:dyDescent="0.25">
      <c r="A46">
        <f t="shared" si="1"/>
        <v>12</v>
      </c>
      <c r="B46">
        <f t="shared" si="2"/>
        <v>1</v>
      </c>
      <c r="C46" t="str">
        <f t="shared" si="3"/>
        <v/>
      </c>
      <c r="D46" t="str">
        <f>INDEX(LAYOUT!$B$2:$E$97,'Convert 4 col to 1 col'!A46,'Convert 4 col to 1 col'!B46)</f>
        <v/>
      </c>
      <c r="E46" t="str">
        <f>IF(NOT(OR($D46="Male",$D46="Female")),VLOOKUP($D46,'unique ID'!$B$2:$D$97,2,FALSE),$D46)</f>
        <v/>
      </c>
      <c r="F46" t="s">
        <v>20</v>
      </c>
      <c r="G46" t="e">
        <f>IF(NOT(OR(D46="Male",D46="Female")),VLOOKUP(O46,'unique ID'!$A$2:$D$97,4,FALSE),I46)</f>
        <v>#N/A</v>
      </c>
      <c r="H46" t="str">
        <f>INDEX(LAYOUT!$A$2:$A$97,'Convert 4 col to 1 col'!A46,1)</f>
        <v/>
      </c>
      <c r="I46" s="105" t="b">
        <f t="shared" si="4"/>
        <v>0</v>
      </c>
      <c r="J46" t="str">
        <f t="shared" si="5"/>
        <v>Sample</v>
      </c>
      <c r="K46" t="s">
        <v>44</v>
      </c>
      <c r="L46" t="str">
        <f t="shared" si="6"/>
        <v>24sure Single Channel</v>
      </c>
      <c r="M46" t="str">
        <f t="shared" si="7"/>
        <v>24sure Single Channel Top</v>
      </c>
      <c r="N46" t="str">
        <f>IF(J46="Reference",MAX(N$2:N45)+1,"")</f>
        <v/>
      </c>
      <c r="O46">
        <f>IF(J46="Sample",MAX(O$2:O45)+1,"")</f>
        <v>44</v>
      </c>
      <c r="P46" t="e">
        <f t="shared" si="9"/>
        <v>#N/A</v>
      </c>
      <c r="Q46" t="e">
        <f t="shared" si="10"/>
        <v>#N/A</v>
      </c>
      <c r="R46" t="e">
        <f>IF(NOT(OR(D46="Male",D46="Female")),VLOOKUP(O46,'unique ID'!$A$2:$E$97,5,FALSE),"")</f>
        <v>#N/A</v>
      </c>
    </row>
    <row r="47" spans="1:18" x14ac:dyDescent="0.25">
      <c r="A47">
        <f t="shared" si="1"/>
        <v>12</v>
      </c>
      <c r="B47">
        <f t="shared" si="2"/>
        <v>2</v>
      </c>
      <c r="C47" t="str">
        <f t="shared" si="3"/>
        <v/>
      </c>
      <c r="D47" t="str">
        <f>INDEX(LAYOUT!$B$2:$E$97,'Convert 4 col to 1 col'!A47,'Convert 4 col to 1 col'!B47)</f>
        <v/>
      </c>
      <c r="E47" t="str">
        <f>IF(NOT(OR($D47="Male",$D47="Female")),VLOOKUP($D47,'unique ID'!$B$2:$D$97,2,FALSE),$D47)</f>
        <v/>
      </c>
      <c r="F47" t="s">
        <v>21</v>
      </c>
      <c r="G47" t="e">
        <f>IF(NOT(OR(D47="Male",D47="Female")),VLOOKUP(O47,'unique ID'!$A$2:$D$97,4,FALSE),I47)</f>
        <v>#N/A</v>
      </c>
      <c r="H47" t="str">
        <f>INDEX(LAYOUT!$A$2:$A$97,'Convert 4 col to 1 col'!A47,1)</f>
        <v/>
      </c>
      <c r="I47" s="105" t="b">
        <f t="shared" si="4"/>
        <v>0</v>
      </c>
      <c r="J47" t="str">
        <f t="shared" si="5"/>
        <v>Sample</v>
      </c>
      <c r="K47" t="s">
        <v>44</v>
      </c>
      <c r="L47" t="str">
        <f t="shared" si="6"/>
        <v>24sure Single Channel</v>
      </c>
      <c r="M47" t="str">
        <f t="shared" si="7"/>
        <v>24sure Single Channel Top</v>
      </c>
      <c r="N47" t="str">
        <f>IF(J47="Reference",MAX(N$2:N46)+1,"")</f>
        <v/>
      </c>
      <c r="O47">
        <f>IF(J47="Sample",MAX(O$2:O46)+1,"")</f>
        <v>45</v>
      </c>
      <c r="P47" t="e">
        <f t="shared" si="9"/>
        <v>#N/A</v>
      </c>
      <c r="Q47" t="e">
        <f t="shared" si="10"/>
        <v>#N/A</v>
      </c>
      <c r="R47" t="e">
        <f>IF(NOT(OR(D47="Male",D47="Female")),VLOOKUP(O47,'unique ID'!$A$2:$E$97,5,FALSE),"")</f>
        <v>#N/A</v>
      </c>
    </row>
    <row r="48" spans="1:18" x14ac:dyDescent="0.25">
      <c r="A48">
        <f t="shared" si="1"/>
        <v>12</v>
      </c>
      <c r="B48">
        <f t="shared" si="2"/>
        <v>3</v>
      </c>
      <c r="C48" t="str">
        <f t="shared" si="3"/>
        <v/>
      </c>
      <c r="D48" t="str">
        <f>INDEX(LAYOUT!$B$2:$E$97,'Convert 4 col to 1 col'!A48,'Convert 4 col to 1 col'!B48)</f>
        <v/>
      </c>
      <c r="E48" t="str">
        <f>IF(NOT(OR($D48="Male",$D48="Female")),VLOOKUP($D48,'unique ID'!$B$2:$D$97,2,FALSE),$D48)</f>
        <v/>
      </c>
      <c r="F48" t="s">
        <v>20</v>
      </c>
      <c r="G48" t="e">
        <f>IF(NOT(OR(D48="Male",D48="Female")),VLOOKUP(O48,'unique ID'!$A$2:$D$97,4,FALSE),I48)</f>
        <v>#N/A</v>
      </c>
      <c r="H48" t="str">
        <f>INDEX(LAYOUT!$A$2:$A$97,'Convert 4 col to 1 col'!A48,1)</f>
        <v/>
      </c>
      <c r="I48" s="105" t="b">
        <f t="shared" si="4"/>
        <v>0</v>
      </c>
      <c r="J48" t="str">
        <f t="shared" si="5"/>
        <v>Sample</v>
      </c>
      <c r="K48" t="s">
        <v>45</v>
      </c>
      <c r="L48" t="str">
        <f t="shared" si="6"/>
        <v>24sure Single Channel</v>
      </c>
      <c r="M48" t="str">
        <f t="shared" si="7"/>
        <v>24sure Single Channel Bottom</v>
      </c>
      <c r="N48" t="str">
        <f>IF(J48="Reference",MAX(N$2:N47)+1,"")</f>
        <v/>
      </c>
      <c r="O48">
        <f>IF(J48="Sample",MAX(O$2:O47)+1,"")</f>
        <v>46</v>
      </c>
      <c r="P48" t="e">
        <f t="shared" si="9"/>
        <v>#N/A</v>
      </c>
      <c r="Q48" t="e">
        <f t="shared" si="10"/>
        <v>#N/A</v>
      </c>
      <c r="R48" t="e">
        <f>IF(NOT(OR(D48="Male",D48="Female")),VLOOKUP(O48,'unique ID'!$A$2:$E$97,5,FALSE),"")</f>
        <v>#N/A</v>
      </c>
    </row>
    <row r="49" spans="1:18" x14ac:dyDescent="0.25">
      <c r="A49">
        <f t="shared" si="1"/>
        <v>12</v>
      </c>
      <c r="B49">
        <f t="shared" si="2"/>
        <v>4</v>
      </c>
      <c r="C49" t="str">
        <f t="shared" si="3"/>
        <v/>
      </c>
      <c r="D49" t="str">
        <f>INDEX(LAYOUT!$B$2:$E$97,'Convert 4 col to 1 col'!A49,'Convert 4 col to 1 col'!B49)</f>
        <v/>
      </c>
      <c r="E49" t="str">
        <f>IF(NOT(OR($D49="Male",$D49="Female")),VLOOKUP($D49,'unique ID'!$B$2:$D$97,2,FALSE),$D49)</f>
        <v/>
      </c>
      <c r="F49" t="s">
        <v>21</v>
      </c>
      <c r="G49" t="e">
        <f>IF(NOT(OR(D49="Male",D49="Female")),VLOOKUP(O49,'unique ID'!$A$2:$D$97,4,FALSE),I49)</f>
        <v>#N/A</v>
      </c>
      <c r="H49" t="str">
        <f>INDEX(LAYOUT!$A$2:$A$97,'Convert 4 col to 1 col'!A49,1)</f>
        <v/>
      </c>
      <c r="I49" s="105" t="b">
        <f t="shared" si="4"/>
        <v>0</v>
      </c>
      <c r="J49" t="str">
        <f t="shared" si="5"/>
        <v>Sample</v>
      </c>
      <c r="K49" t="s">
        <v>45</v>
      </c>
      <c r="L49" t="str">
        <f t="shared" si="6"/>
        <v>24sure Single Channel</v>
      </c>
      <c r="M49" t="str">
        <f t="shared" si="7"/>
        <v>24sure Single Channel Bottom</v>
      </c>
      <c r="N49" t="str">
        <f>IF(J49="Reference",MAX(N$2:N48)+1,"")</f>
        <v/>
      </c>
      <c r="O49">
        <f>IF(J49="Sample",MAX(O$2:O48)+1,"")</f>
        <v>47</v>
      </c>
      <c r="P49" t="e">
        <f t="shared" si="9"/>
        <v>#N/A</v>
      </c>
      <c r="Q49" t="e">
        <f t="shared" si="10"/>
        <v>#N/A</v>
      </c>
      <c r="R49" t="e">
        <f>IF(NOT(OR(D49="Male",D49="Female")),VLOOKUP(O49,'unique ID'!$A$2:$E$97,5,FALSE),"")</f>
        <v>#N/A</v>
      </c>
    </row>
    <row r="50" spans="1:18" x14ac:dyDescent="0.25">
      <c r="A50">
        <f t="shared" si="1"/>
        <v>13</v>
      </c>
      <c r="B50">
        <f t="shared" si="2"/>
        <v>1</v>
      </c>
      <c r="C50" t="str">
        <f t="shared" si="3"/>
        <v/>
      </c>
      <c r="D50" t="str">
        <f>INDEX(LAYOUT!$B$2:$E$97,'Convert 4 col to 1 col'!A50,'Convert 4 col to 1 col'!B50)</f>
        <v/>
      </c>
      <c r="E50" t="str">
        <f>IF(NOT(OR($D50="Male",$D50="Female")),VLOOKUP($D50,'unique ID'!$B$2:$D$97,2,FALSE),$D50)</f>
        <v/>
      </c>
      <c r="F50" t="s">
        <v>20</v>
      </c>
      <c r="G50" t="e">
        <f>IF(NOT(OR(D50="Male",D50="Female")),VLOOKUP(O50,'unique ID'!$A$2:$D$97,4,FALSE),I50)</f>
        <v>#N/A</v>
      </c>
      <c r="H50" t="str">
        <f>INDEX(LAYOUT!$A$2:$A$97,'Convert 4 col to 1 col'!A50,1)</f>
        <v/>
      </c>
      <c r="I50" s="105" t="b">
        <f t="shared" si="4"/>
        <v>0</v>
      </c>
      <c r="J50" t="str">
        <f t="shared" si="5"/>
        <v>Sample</v>
      </c>
      <c r="K50" t="s">
        <v>44</v>
      </c>
      <c r="L50" t="str">
        <f t="shared" si="6"/>
        <v>24sure Single Channel</v>
      </c>
      <c r="M50" t="str">
        <f t="shared" si="7"/>
        <v>24sure Single Channel Top</v>
      </c>
      <c r="N50" t="str">
        <f>IF(J50="Reference",MAX(N$2:N49)+1,"")</f>
        <v/>
      </c>
      <c r="O50">
        <f>IF(J50="Sample",MAX(O$2:O49)+1,"")</f>
        <v>48</v>
      </c>
      <c r="P50" t="e">
        <f t="shared" si="9"/>
        <v>#N/A</v>
      </c>
      <c r="Q50" t="e">
        <f t="shared" si="10"/>
        <v>#N/A</v>
      </c>
      <c r="R50" t="e">
        <f>IF(NOT(OR(D50="Male",D50="Female")),VLOOKUP(O50,'unique ID'!$A$2:$E$97,5,FALSE),"")</f>
        <v>#N/A</v>
      </c>
    </row>
    <row r="51" spans="1:18" x14ac:dyDescent="0.25">
      <c r="A51">
        <f t="shared" si="1"/>
        <v>13</v>
      </c>
      <c r="B51">
        <f t="shared" si="2"/>
        <v>2</v>
      </c>
      <c r="C51" t="str">
        <f t="shared" si="3"/>
        <v/>
      </c>
      <c r="D51" t="str">
        <f>INDEX(LAYOUT!$B$2:$E$97,'Convert 4 col to 1 col'!A51,'Convert 4 col to 1 col'!B51)</f>
        <v/>
      </c>
      <c r="E51" t="str">
        <f>IF(NOT(OR($D51="Male",$D51="Female")),VLOOKUP($D51,'unique ID'!$B$2:$D$97,2,FALSE),$D51)</f>
        <v/>
      </c>
      <c r="F51" t="s">
        <v>21</v>
      </c>
      <c r="G51" t="e">
        <f>IF(NOT(OR(D51="Male",D51="Female")),VLOOKUP(O51,'unique ID'!$A$2:$D$97,4,FALSE),I51)</f>
        <v>#N/A</v>
      </c>
      <c r="H51" t="str">
        <f>INDEX(LAYOUT!$A$2:$A$97,'Convert 4 col to 1 col'!A51,1)</f>
        <v/>
      </c>
      <c r="I51" s="105" t="b">
        <f t="shared" si="4"/>
        <v>0</v>
      </c>
      <c r="J51" t="str">
        <f t="shared" si="5"/>
        <v>Sample</v>
      </c>
      <c r="K51" t="s">
        <v>44</v>
      </c>
      <c r="L51" t="str">
        <f t="shared" si="6"/>
        <v>24sure Single Channel</v>
      </c>
      <c r="M51" t="str">
        <f t="shared" si="7"/>
        <v>24sure Single Channel Top</v>
      </c>
      <c r="N51" t="str">
        <f>IF(J51="Reference",MAX(N$2:N50)+1,"")</f>
        <v/>
      </c>
      <c r="O51">
        <f>IF(J51="Sample",MAX(O$2:O50)+1,"")</f>
        <v>49</v>
      </c>
      <c r="P51" t="e">
        <f t="shared" si="9"/>
        <v>#N/A</v>
      </c>
      <c r="Q51" t="e">
        <f t="shared" si="10"/>
        <v>#N/A</v>
      </c>
      <c r="R51" t="e">
        <f>IF(NOT(OR(D51="Male",D51="Female")),VLOOKUP(O51,'unique ID'!$A$2:$E$97,5,FALSE),"")</f>
        <v>#N/A</v>
      </c>
    </row>
    <row r="52" spans="1:18" x14ac:dyDescent="0.25">
      <c r="A52">
        <f t="shared" si="1"/>
        <v>13</v>
      </c>
      <c r="B52">
        <f t="shared" si="2"/>
        <v>3</v>
      </c>
      <c r="C52" t="str">
        <f t="shared" si="3"/>
        <v/>
      </c>
      <c r="D52" t="str">
        <f>INDEX(LAYOUT!$B$2:$E$97,'Convert 4 col to 1 col'!A52,'Convert 4 col to 1 col'!B52)</f>
        <v/>
      </c>
      <c r="E52" t="str">
        <f>IF(NOT(OR($D52="Male",$D52="Female")),VLOOKUP($D52,'unique ID'!$B$2:$D$97,2,FALSE),$D52)</f>
        <v/>
      </c>
      <c r="F52" t="s">
        <v>20</v>
      </c>
      <c r="G52" t="e">
        <f>IF(NOT(OR(D52="Male",D52="Female")),VLOOKUP(O52,'unique ID'!$A$2:$D$97,4,FALSE),I52)</f>
        <v>#N/A</v>
      </c>
      <c r="H52" t="str">
        <f>INDEX(LAYOUT!$A$2:$A$97,'Convert 4 col to 1 col'!A52,1)</f>
        <v/>
      </c>
      <c r="I52" s="105" t="b">
        <f t="shared" si="4"/>
        <v>0</v>
      </c>
      <c r="J52" t="str">
        <f t="shared" si="5"/>
        <v>Sample</v>
      </c>
      <c r="K52" t="s">
        <v>45</v>
      </c>
      <c r="L52" t="str">
        <f t="shared" si="6"/>
        <v>24sure Single Channel</v>
      </c>
      <c r="M52" t="str">
        <f t="shared" si="7"/>
        <v>24sure Single Channel Bottom</v>
      </c>
      <c r="N52" t="str">
        <f>IF(J52="Reference",MAX(N$2:N51)+1,"")</f>
        <v/>
      </c>
      <c r="O52">
        <f>IF(J52="Sample",MAX(O$2:O51)+1,"")</f>
        <v>50</v>
      </c>
      <c r="P52" t="e">
        <f t="shared" si="9"/>
        <v>#N/A</v>
      </c>
      <c r="Q52" t="e">
        <f t="shared" si="10"/>
        <v>#N/A</v>
      </c>
      <c r="R52" t="e">
        <f>IF(NOT(OR(D52="Male",D52="Female")),VLOOKUP(O52,'unique ID'!$A$2:$E$97,5,FALSE),"")</f>
        <v>#N/A</v>
      </c>
    </row>
    <row r="53" spans="1:18" x14ac:dyDescent="0.25">
      <c r="A53">
        <f t="shared" si="1"/>
        <v>13</v>
      </c>
      <c r="B53">
        <f t="shared" si="2"/>
        <v>4</v>
      </c>
      <c r="C53" t="str">
        <f t="shared" si="3"/>
        <v/>
      </c>
      <c r="D53" t="str">
        <f>INDEX(LAYOUT!$B$2:$E$97,'Convert 4 col to 1 col'!A53,'Convert 4 col to 1 col'!B53)</f>
        <v/>
      </c>
      <c r="E53" t="str">
        <f>IF(NOT(OR($D53="Male",$D53="Female")),VLOOKUP($D53,'unique ID'!$B$2:$D$97,2,FALSE),$D53)</f>
        <v/>
      </c>
      <c r="F53" t="s">
        <v>21</v>
      </c>
      <c r="G53" t="e">
        <f>IF(NOT(OR(D53="Male",D53="Female")),VLOOKUP(O53,'unique ID'!$A$2:$D$97,4,FALSE),I53)</f>
        <v>#N/A</v>
      </c>
      <c r="H53" t="str">
        <f>INDEX(LAYOUT!$A$2:$A$97,'Convert 4 col to 1 col'!A53,1)</f>
        <v/>
      </c>
      <c r="I53" s="105" t="b">
        <f t="shared" si="4"/>
        <v>0</v>
      </c>
      <c r="J53" t="str">
        <f t="shared" si="5"/>
        <v>Sample</v>
      </c>
      <c r="K53" t="s">
        <v>45</v>
      </c>
      <c r="L53" t="str">
        <f t="shared" si="6"/>
        <v>24sure Single Channel</v>
      </c>
      <c r="M53" t="str">
        <f t="shared" si="7"/>
        <v>24sure Single Channel Bottom</v>
      </c>
      <c r="N53" t="str">
        <f>IF(J53="Reference",MAX(N$2:N52)+1,"")</f>
        <v/>
      </c>
      <c r="O53">
        <f>IF(J53="Sample",MAX(O$2:O52)+1,"")</f>
        <v>51</v>
      </c>
      <c r="P53" t="e">
        <f t="shared" si="9"/>
        <v>#N/A</v>
      </c>
      <c r="Q53" t="e">
        <f t="shared" si="10"/>
        <v>#N/A</v>
      </c>
      <c r="R53" t="e">
        <f>IF(NOT(OR(D53="Male",D53="Female")),VLOOKUP(O53,'unique ID'!$A$2:$E$97,5,FALSE),"")</f>
        <v>#N/A</v>
      </c>
    </row>
    <row r="54" spans="1:18" x14ac:dyDescent="0.25">
      <c r="A54">
        <f t="shared" si="1"/>
        <v>14</v>
      </c>
      <c r="B54">
        <f t="shared" si="2"/>
        <v>1</v>
      </c>
      <c r="C54" t="str">
        <f t="shared" si="3"/>
        <v/>
      </c>
      <c r="D54" t="str">
        <f>INDEX(LAYOUT!$B$2:$E$97,'Convert 4 col to 1 col'!A54,'Convert 4 col to 1 col'!B54)</f>
        <v/>
      </c>
      <c r="E54" t="str">
        <f>IF(NOT(OR($D54="Male",$D54="Female")),VLOOKUP($D54,'unique ID'!$B$2:$D$97,2,FALSE),$D54)</f>
        <v/>
      </c>
      <c r="F54" t="s">
        <v>20</v>
      </c>
      <c r="G54" t="e">
        <f>IF(NOT(OR(D54="Male",D54="Female")),VLOOKUP(O54,'unique ID'!$A$2:$D$97,4,FALSE),I54)</f>
        <v>#N/A</v>
      </c>
      <c r="H54" t="str">
        <f>INDEX(LAYOUT!$A$2:$A$97,'Convert 4 col to 1 col'!A54,1)</f>
        <v/>
      </c>
      <c r="I54" s="105" t="b">
        <f t="shared" si="4"/>
        <v>0</v>
      </c>
      <c r="J54" t="str">
        <f t="shared" si="5"/>
        <v>Sample</v>
      </c>
      <c r="K54" t="s">
        <v>44</v>
      </c>
      <c r="L54" t="str">
        <f t="shared" si="6"/>
        <v>24sure Single Channel</v>
      </c>
      <c r="M54" t="str">
        <f t="shared" si="7"/>
        <v>24sure Single Channel Top</v>
      </c>
      <c r="N54" t="str">
        <f>IF(J54="Reference",MAX(N$2:N53)+1,"")</f>
        <v/>
      </c>
      <c r="O54">
        <f>IF(J54="Sample",MAX(O$2:O53)+1,"")</f>
        <v>52</v>
      </c>
      <c r="P54" t="e">
        <f t="shared" si="9"/>
        <v>#N/A</v>
      </c>
      <c r="Q54" t="e">
        <f t="shared" si="10"/>
        <v>#N/A</v>
      </c>
      <c r="R54" t="e">
        <f>IF(NOT(OR(D54="Male",D54="Female")),VLOOKUP(O54,'unique ID'!$A$2:$E$97,5,FALSE),"")</f>
        <v>#N/A</v>
      </c>
    </row>
    <row r="55" spans="1:18" x14ac:dyDescent="0.25">
      <c r="A55">
        <f t="shared" si="1"/>
        <v>14</v>
      </c>
      <c r="B55">
        <f t="shared" si="2"/>
        <v>2</v>
      </c>
      <c r="C55" t="str">
        <f t="shared" si="3"/>
        <v/>
      </c>
      <c r="D55" t="str">
        <f>INDEX(LAYOUT!$B$2:$E$97,'Convert 4 col to 1 col'!A55,'Convert 4 col to 1 col'!B55)</f>
        <v/>
      </c>
      <c r="E55" t="str">
        <f>IF(NOT(OR($D55="Male",$D55="Female")),VLOOKUP($D55,'unique ID'!$B$2:$D$97,2,FALSE),$D55)</f>
        <v/>
      </c>
      <c r="F55" t="s">
        <v>21</v>
      </c>
      <c r="G55" t="e">
        <f>IF(NOT(OR(D55="Male",D55="Female")),VLOOKUP(O55,'unique ID'!$A$2:$D$97,4,FALSE),I55)</f>
        <v>#N/A</v>
      </c>
      <c r="H55" t="str">
        <f>INDEX(LAYOUT!$A$2:$A$97,'Convert 4 col to 1 col'!A55,1)</f>
        <v/>
      </c>
      <c r="I55" s="105" t="b">
        <f t="shared" si="4"/>
        <v>0</v>
      </c>
      <c r="J55" t="str">
        <f t="shared" si="5"/>
        <v>Sample</v>
      </c>
      <c r="K55" t="s">
        <v>44</v>
      </c>
      <c r="L55" t="str">
        <f t="shared" si="6"/>
        <v>24sure Single Channel</v>
      </c>
      <c r="M55" t="str">
        <f t="shared" si="7"/>
        <v>24sure Single Channel Top</v>
      </c>
      <c r="N55" t="str">
        <f>IF(J55="Reference",MAX(N$2:N54)+1,"")</f>
        <v/>
      </c>
      <c r="O55">
        <f>IF(J55="Sample",MAX(O$2:O54)+1,"")</f>
        <v>53</v>
      </c>
      <c r="P55" t="e">
        <f t="shared" si="9"/>
        <v>#N/A</v>
      </c>
      <c r="Q55" t="e">
        <f t="shared" si="10"/>
        <v>#N/A</v>
      </c>
      <c r="R55" t="e">
        <f>IF(NOT(OR(D55="Male",D55="Female")),VLOOKUP(O55,'unique ID'!$A$2:$E$97,5,FALSE),"")</f>
        <v>#N/A</v>
      </c>
    </row>
    <row r="56" spans="1:18" x14ac:dyDescent="0.25">
      <c r="A56">
        <f t="shared" si="1"/>
        <v>14</v>
      </c>
      <c r="B56">
        <f t="shared" si="2"/>
        <v>3</v>
      </c>
      <c r="C56" t="str">
        <f t="shared" si="3"/>
        <v/>
      </c>
      <c r="D56" t="str">
        <f>INDEX(LAYOUT!$B$2:$E$97,'Convert 4 col to 1 col'!A56,'Convert 4 col to 1 col'!B56)</f>
        <v/>
      </c>
      <c r="E56" t="str">
        <f>IF(NOT(OR($D56="Male",$D56="Female")),VLOOKUP($D56,'unique ID'!$B$2:$D$97,2,FALSE),$D56)</f>
        <v/>
      </c>
      <c r="F56" t="s">
        <v>20</v>
      </c>
      <c r="G56" t="e">
        <f>IF(NOT(OR(D56="Male",D56="Female")),VLOOKUP(O56,'unique ID'!$A$2:$D$97,4,FALSE),I56)</f>
        <v>#N/A</v>
      </c>
      <c r="H56" t="str">
        <f>INDEX(LAYOUT!$A$2:$A$97,'Convert 4 col to 1 col'!A56,1)</f>
        <v/>
      </c>
      <c r="I56" s="105" t="b">
        <f t="shared" si="4"/>
        <v>0</v>
      </c>
      <c r="J56" t="str">
        <f t="shared" si="5"/>
        <v>Sample</v>
      </c>
      <c r="K56" t="s">
        <v>45</v>
      </c>
      <c r="L56" t="str">
        <f t="shared" si="6"/>
        <v>24sure Single Channel</v>
      </c>
      <c r="M56" t="str">
        <f t="shared" si="7"/>
        <v>24sure Single Channel Bottom</v>
      </c>
      <c r="N56" t="str">
        <f>IF(J56="Reference",MAX(N$2:N55)+1,"")</f>
        <v/>
      </c>
      <c r="O56">
        <f>IF(J56="Sample",MAX(O$2:O55)+1,"")</f>
        <v>54</v>
      </c>
      <c r="P56" t="e">
        <f t="shared" si="9"/>
        <v>#N/A</v>
      </c>
      <c r="Q56" t="e">
        <f t="shared" si="10"/>
        <v>#N/A</v>
      </c>
      <c r="R56" t="e">
        <f>IF(NOT(OR(D56="Male",D56="Female")),VLOOKUP(O56,'unique ID'!$A$2:$E$97,5,FALSE),"")</f>
        <v>#N/A</v>
      </c>
    </row>
    <row r="57" spans="1:18" x14ac:dyDescent="0.25">
      <c r="A57">
        <f t="shared" si="1"/>
        <v>14</v>
      </c>
      <c r="B57">
        <f t="shared" si="2"/>
        <v>4</v>
      </c>
      <c r="C57" t="str">
        <f t="shared" si="3"/>
        <v/>
      </c>
      <c r="D57" t="str">
        <f>INDEX(LAYOUT!$B$2:$E$97,'Convert 4 col to 1 col'!A57,'Convert 4 col to 1 col'!B57)</f>
        <v/>
      </c>
      <c r="E57" t="str">
        <f>IF(NOT(OR($D57="Male",$D57="Female")),VLOOKUP($D57,'unique ID'!$B$2:$D$97,2,FALSE),$D57)</f>
        <v/>
      </c>
      <c r="F57" t="s">
        <v>21</v>
      </c>
      <c r="G57" t="e">
        <f>IF(NOT(OR(D57="Male",D57="Female")),VLOOKUP(O57,'unique ID'!$A$2:$D$97,4,FALSE),I57)</f>
        <v>#N/A</v>
      </c>
      <c r="H57" t="str">
        <f>INDEX(LAYOUT!$A$2:$A$97,'Convert 4 col to 1 col'!A57,1)</f>
        <v/>
      </c>
      <c r="I57" s="105" t="b">
        <f t="shared" si="4"/>
        <v>0</v>
      </c>
      <c r="J57" t="str">
        <f t="shared" si="5"/>
        <v>Sample</v>
      </c>
      <c r="K57" t="s">
        <v>45</v>
      </c>
      <c r="L57" t="str">
        <f t="shared" si="6"/>
        <v>24sure Single Channel</v>
      </c>
      <c r="M57" t="str">
        <f t="shared" si="7"/>
        <v>24sure Single Channel Bottom</v>
      </c>
      <c r="N57" t="str">
        <f>IF(J57="Reference",MAX(N$2:N56)+1,"")</f>
        <v/>
      </c>
      <c r="O57">
        <f>IF(J57="Sample",MAX(O$2:O56)+1,"")</f>
        <v>55</v>
      </c>
      <c r="P57" t="e">
        <f t="shared" si="9"/>
        <v>#N/A</v>
      </c>
      <c r="Q57" t="e">
        <f t="shared" si="10"/>
        <v>#N/A</v>
      </c>
      <c r="R57" t="e">
        <f>IF(NOT(OR(D57="Male",D57="Female")),VLOOKUP(O57,'unique ID'!$A$2:$E$97,5,FALSE),"")</f>
        <v>#N/A</v>
      </c>
    </row>
    <row r="58" spans="1:18" x14ac:dyDescent="0.25">
      <c r="A58">
        <f t="shared" si="1"/>
        <v>15</v>
      </c>
      <c r="B58">
        <f t="shared" si="2"/>
        <v>1</v>
      </c>
      <c r="C58" t="str">
        <f t="shared" si="3"/>
        <v/>
      </c>
      <c r="D58" t="str">
        <f>INDEX(LAYOUT!$B$2:$E$97,'Convert 4 col to 1 col'!A58,'Convert 4 col to 1 col'!B58)</f>
        <v/>
      </c>
      <c r="E58" t="str">
        <f>IF(NOT(OR($D58="Male",$D58="Female")),VLOOKUP($D58,'unique ID'!$B$2:$D$97,2,FALSE),$D58)</f>
        <v/>
      </c>
      <c r="F58" t="s">
        <v>20</v>
      </c>
      <c r="G58" t="e">
        <f>IF(NOT(OR(D58="Male",D58="Female")),VLOOKUP(O58,'unique ID'!$A$2:$D$97,4,FALSE),I58)</f>
        <v>#N/A</v>
      </c>
      <c r="H58" t="str">
        <f>INDEX(LAYOUT!$A$2:$A$97,'Convert 4 col to 1 col'!A58,1)</f>
        <v/>
      </c>
      <c r="I58" s="105" t="b">
        <f t="shared" si="4"/>
        <v>0</v>
      </c>
      <c r="J58" t="str">
        <f t="shared" si="5"/>
        <v>Sample</v>
      </c>
      <c r="K58" t="s">
        <v>44</v>
      </c>
      <c r="L58" t="str">
        <f t="shared" si="6"/>
        <v>24sure Single Channel</v>
      </c>
      <c r="M58" t="str">
        <f t="shared" si="7"/>
        <v>24sure Single Channel Top</v>
      </c>
      <c r="N58" t="str">
        <f>IF(J58="Reference",MAX(N$2:N57)+1,"")</f>
        <v/>
      </c>
      <c r="O58">
        <f>IF(J58="Sample",MAX(O$2:O57)+1,"")</f>
        <v>56</v>
      </c>
      <c r="P58" t="e">
        <f t="shared" si="9"/>
        <v>#N/A</v>
      </c>
      <c r="Q58" t="e">
        <f t="shared" si="10"/>
        <v>#N/A</v>
      </c>
      <c r="R58" t="e">
        <f>IF(NOT(OR(D58="Male",D58="Female")),VLOOKUP(O58,'unique ID'!$A$2:$E$97,5,FALSE),"")</f>
        <v>#N/A</v>
      </c>
    </row>
    <row r="59" spans="1:18" x14ac:dyDescent="0.25">
      <c r="A59">
        <f t="shared" si="1"/>
        <v>15</v>
      </c>
      <c r="B59">
        <f t="shared" si="2"/>
        <v>2</v>
      </c>
      <c r="C59" t="str">
        <f t="shared" si="3"/>
        <v/>
      </c>
      <c r="D59" t="str">
        <f>INDEX(LAYOUT!$B$2:$E$97,'Convert 4 col to 1 col'!A59,'Convert 4 col to 1 col'!B59)</f>
        <v/>
      </c>
      <c r="E59" t="str">
        <f>IF(NOT(OR($D59="Male",$D59="Female")),VLOOKUP($D59,'unique ID'!$B$2:$D$97,2,FALSE),$D59)</f>
        <v/>
      </c>
      <c r="F59" t="s">
        <v>21</v>
      </c>
      <c r="G59" t="e">
        <f>IF(NOT(OR(D59="Male",D59="Female")),VLOOKUP(O59,'unique ID'!$A$2:$D$97,4,FALSE),I59)</f>
        <v>#N/A</v>
      </c>
      <c r="H59" t="str">
        <f>INDEX(LAYOUT!$A$2:$A$97,'Convert 4 col to 1 col'!A59,1)</f>
        <v/>
      </c>
      <c r="I59" s="105" t="b">
        <f t="shared" si="4"/>
        <v>0</v>
      </c>
      <c r="J59" t="str">
        <f t="shared" si="5"/>
        <v>Sample</v>
      </c>
      <c r="K59" t="s">
        <v>44</v>
      </c>
      <c r="L59" t="str">
        <f t="shared" si="6"/>
        <v>24sure Single Channel</v>
      </c>
      <c r="M59" t="str">
        <f t="shared" si="7"/>
        <v>24sure Single Channel Top</v>
      </c>
      <c r="N59" t="str">
        <f>IF(J59="Reference",MAX(N$2:N58)+1,"")</f>
        <v/>
      </c>
      <c r="O59">
        <f>IF(J59="Sample",MAX(O$2:O58)+1,"")</f>
        <v>57</v>
      </c>
      <c r="P59" t="e">
        <f t="shared" si="9"/>
        <v>#N/A</v>
      </c>
      <c r="Q59" t="e">
        <f t="shared" si="10"/>
        <v>#N/A</v>
      </c>
      <c r="R59" t="e">
        <f>IF(NOT(OR(D59="Male",D59="Female")),VLOOKUP(O59,'unique ID'!$A$2:$E$97,5,FALSE),"")</f>
        <v>#N/A</v>
      </c>
    </row>
    <row r="60" spans="1:18" x14ac:dyDescent="0.25">
      <c r="A60">
        <f t="shared" si="1"/>
        <v>15</v>
      </c>
      <c r="B60">
        <f t="shared" si="2"/>
        <v>3</v>
      </c>
      <c r="C60" t="str">
        <f t="shared" si="3"/>
        <v/>
      </c>
      <c r="D60" t="str">
        <f>INDEX(LAYOUT!$B$2:$E$97,'Convert 4 col to 1 col'!A60,'Convert 4 col to 1 col'!B60)</f>
        <v/>
      </c>
      <c r="E60" t="str">
        <f>IF(NOT(OR($D60="Male",$D60="Female")),VLOOKUP($D60,'unique ID'!$B$2:$D$97,2,FALSE),$D60)</f>
        <v/>
      </c>
      <c r="F60" t="s">
        <v>20</v>
      </c>
      <c r="G60" t="e">
        <f>IF(NOT(OR(D60="Male",D60="Female")),VLOOKUP(O60,'unique ID'!$A$2:$D$97,4,FALSE),I60)</f>
        <v>#N/A</v>
      </c>
      <c r="H60" t="str">
        <f>INDEX(LAYOUT!$A$2:$A$97,'Convert 4 col to 1 col'!A60,1)</f>
        <v/>
      </c>
      <c r="I60" s="105" t="b">
        <f t="shared" si="4"/>
        <v>0</v>
      </c>
      <c r="J60" t="str">
        <f t="shared" si="5"/>
        <v>Sample</v>
      </c>
      <c r="K60" t="s">
        <v>45</v>
      </c>
      <c r="L60" t="str">
        <f t="shared" si="6"/>
        <v>24sure Single Channel</v>
      </c>
      <c r="M60" t="str">
        <f t="shared" si="7"/>
        <v>24sure Single Channel Bottom</v>
      </c>
      <c r="N60" t="str">
        <f>IF(J60="Reference",MAX(N$2:N59)+1,"")</f>
        <v/>
      </c>
      <c r="O60">
        <f>IF(J60="Sample",MAX(O$2:O59)+1,"")</f>
        <v>58</v>
      </c>
      <c r="P60" t="e">
        <f t="shared" si="9"/>
        <v>#N/A</v>
      </c>
      <c r="Q60" t="e">
        <f t="shared" si="10"/>
        <v>#N/A</v>
      </c>
      <c r="R60" t="e">
        <f>IF(NOT(OR(D60="Male",D60="Female")),VLOOKUP(O60,'unique ID'!$A$2:$E$97,5,FALSE),"")</f>
        <v>#N/A</v>
      </c>
    </row>
    <row r="61" spans="1:18" x14ac:dyDescent="0.25">
      <c r="A61">
        <f t="shared" si="1"/>
        <v>15</v>
      </c>
      <c r="B61">
        <f t="shared" si="2"/>
        <v>4</v>
      </c>
      <c r="C61" t="str">
        <f t="shared" si="3"/>
        <v/>
      </c>
      <c r="D61" t="str">
        <f>INDEX(LAYOUT!$B$2:$E$97,'Convert 4 col to 1 col'!A61,'Convert 4 col to 1 col'!B61)</f>
        <v/>
      </c>
      <c r="E61" t="str">
        <f>IF(NOT(OR($D61="Male",$D61="Female")),VLOOKUP($D61,'unique ID'!$B$2:$D$97,2,FALSE),$D61)</f>
        <v/>
      </c>
      <c r="F61" t="s">
        <v>21</v>
      </c>
      <c r="G61" t="e">
        <f>IF(NOT(OR(D61="Male",D61="Female")),VLOOKUP(O61,'unique ID'!$A$2:$D$97,4,FALSE),I61)</f>
        <v>#N/A</v>
      </c>
      <c r="H61" t="str">
        <f>INDEX(LAYOUT!$A$2:$A$97,'Convert 4 col to 1 col'!A61,1)</f>
        <v/>
      </c>
      <c r="I61" s="105" t="b">
        <f t="shared" si="4"/>
        <v>0</v>
      </c>
      <c r="J61" t="str">
        <f t="shared" si="5"/>
        <v>Sample</v>
      </c>
      <c r="K61" t="s">
        <v>45</v>
      </c>
      <c r="L61" t="str">
        <f t="shared" si="6"/>
        <v>24sure Single Channel</v>
      </c>
      <c r="M61" t="str">
        <f t="shared" si="7"/>
        <v>24sure Single Channel Bottom</v>
      </c>
      <c r="N61" t="str">
        <f>IF(J61="Reference",MAX(N$2:N60)+1,"")</f>
        <v/>
      </c>
      <c r="O61">
        <f>IF(J61="Sample",MAX(O$2:O60)+1,"")</f>
        <v>59</v>
      </c>
      <c r="P61" t="e">
        <f t="shared" si="9"/>
        <v>#N/A</v>
      </c>
      <c r="Q61" t="e">
        <f t="shared" si="10"/>
        <v>#N/A</v>
      </c>
      <c r="R61" t="e">
        <f>IF(NOT(OR(D61="Male",D61="Female")),VLOOKUP(O61,'unique ID'!$A$2:$E$97,5,FALSE),"")</f>
        <v>#N/A</v>
      </c>
    </row>
    <row r="62" spans="1:18" x14ac:dyDescent="0.25">
      <c r="A62">
        <f t="shared" si="1"/>
        <v>16</v>
      </c>
      <c r="B62">
        <f t="shared" si="2"/>
        <v>1</v>
      </c>
      <c r="C62" t="str">
        <f t="shared" si="3"/>
        <v/>
      </c>
      <c r="D62" t="str">
        <f>INDEX(LAYOUT!$B$2:$E$97,'Convert 4 col to 1 col'!A62,'Convert 4 col to 1 col'!B62)</f>
        <v/>
      </c>
      <c r="E62" t="str">
        <f>IF(NOT(OR($D62="Male",$D62="Female")),VLOOKUP($D62,'unique ID'!$B$2:$D$97,2,FALSE),$D62)</f>
        <v/>
      </c>
      <c r="F62" t="s">
        <v>20</v>
      </c>
      <c r="G62" t="e">
        <f>IF(NOT(OR(D62="Male",D62="Female")),VLOOKUP(O62,'unique ID'!$A$2:$D$97,4,FALSE),I62)</f>
        <v>#N/A</v>
      </c>
      <c r="H62" t="str">
        <f>INDEX(LAYOUT!$A$2:$A$97,'Convert 4 col to 1 col'!A62,1)</f>
        <v/>
      </c>
      <c r="I62" s="105" t="b">
        <f t="shared" si="4"/>
        <v>0</v>
      </c>
      <c r="J62" t="str">
        <f t="shared" si="5"/>
        <v>Sample</v>
      </c>
      <c r="K62" t="s">
        <v>44</v>
      </c>
      <c r="L62" t="str">
        <f t="shared" si="6"/>
        <v>24sure Single Channel</v>
      </c>
      <c r="M62" t="str">
        <f t="shared" si="7"/>
        <v>24sure Single Channel Top</v>
      </c>
      <c r="N62" t="str">
        <f>IF(J62="Reference",MAX(N$2:N61)+1,"")</f>
        <v/>
      </c>
      <c r="O62">
        <f>IF(J62="Sample",MAX(O$2:O61)+1,"")</f>
        <v>60</v>
      </c>
      <c r="P62" t="e">
        <f t="shared" si="9"/>
        <v>#N/A</v>
      </c>
      <c r="Q62" t="e">
        <f t="shared" si="10"/>
        <v>#N/A</v>
      </c>
      <c r="R62" t="e">
        <f>IF(NOT(OR(D62="Male",D62="Female")),VLOOKUP(O62,'unique ID'!$A$2:$E$97,5,FALSE),"")</f>
        <v>#N/A</v>
      </c>
    </row>
    <row r="63" spans="1:18" x14ac:dyDescent="0.25">
      <c r="A63">
        <f t="shared" si="1"/>
        <v>16</v>
      </c>
      <c r="B63">
        <f t="shared" si="2"/>
        <v>2</v>
      </c>
      <c r="C63" t="str">
        <f t="shared" si="3"/>
        <v/>
      </c>
      <c r="D63" t="str">
        <f>INDEX(LAYOUT!$B$2:$E$97,'Convert 4 col to 1 col'!A63,'Convert 4 col to 1 col'!B63)</f>
        <v/>
      </c>
      <c r="E63" t="str">
        <f>IF(NOT(OR($D63="Male",$D63="Female")),VLOOKUP($D63,'unique ID'!$B$2:$D$97,2,FALSE),$D63)</f>
        <v/>
      </c>
      <c r="F63" t="s">
        <v>21</v>
      </c>
      <c r="G63" t="e">
        <f>IF(NOT(OR(D63="Male",D63="Female")),VLOOKUP(O63,'unique ID'!$A$2:$D$97,4,FALSE),I63)</f>
        <v>#N/A</v>
      </c>
      <c r="H63" t="str">
        <f>INDEX(LAYOUT!$A$2:$A$97,'Convert 4 col to 1 col'!A63,1)</f>
        <v/>
      </c>
      <c r="I63" s="105" t="b">
        <f t="shared" si="4"/>
        <v>0</v>
      </c>
      <c r="J63" t="str">
        <f t="shared" si="5"/>
        <v>Sample</v>
      </c>
      <c r="K63" t="s">
        <v>44</v>
      </c>
      <c r="L63" t="str">
        <f t="shared" si="6"/>
        <v>24sure Single Channel</v>
      </c>
      <c r="M63" t="str">
        <f t="shared" si="7"/>
        <v>24sure Single Channel Top</v>
      </c>
      <c r="N63" t="str">
        <f>IF(J63="Reference",MAX(N$2:N62)+1,"")</f>
        <v/>
      </c>
      <c r="O63">
        <f>IF(J63="Sample",MAX(O$2:O62)+1,"")</f>
        <v>61</v>
      </c>
      <c r="P63" t="e">
        <f t="shared" si="9"/>
        <v>#N/A</v>
      </c>
      <c r="Q63" t="e">
        <f t="shared" si="10"/>
        <v>#N/A</v>
      </c>
      <c r="R63" t="e">
        <f>IF(NOT(OR(D63="Male",D63="Female")),VLOOKUP(O63,'unique ID'!$A$2:$E$97,5,FALSE),"")</f>
        <v>#N/A</v>
      </c>
    </row>
    <row r="64" spans="1:18" x14ac:dyDescent="0.25">
      <c r="A64">
        <f t="shared" si="1"/>
        <v>16</v>
      </c>
      <c r="B64">
        <f t="shared" si="2"/>
        <v>3</v>
      </c>
      <c r="C64" t="str">
        <f t="shared" si="3"/>
        <v/>
      </c>
      <c r="D64" t="str">
        <f>INDEX(LAYOUT!$B$2:$E$97,'Convert 4 col to 1 col'!A64,'Convert 4 col to 1 col'!B64)</f>
        <v/>
      </c>
      <c r="E64" t="str">
        <f>IF(NOT(OR($D64="Male",$D64="Female")),VLOOKUP($D64,'unique ID'!$B$2:$D$97,2,FALSE),$D64)</f>
        <v/>
      </c>
      <c r="F64" t="s">
        <v>20</v>
      </c>
      <c r="G64" t="e">
        <f>IF(NOT(OR(D64="Male",D64="Female")),VLOOKUP(O64,'unique ID'!$A$2:$D$97,4,FALSE),I64)</f>
        <v>#N/A</v>
      </c>
      <c r="H64" t="str">
        <f>INDEX(LAYOUT!$A$2:$A$97,'Convert 4 col to 1 col'!A64,1)</f>
        <v/>
      </c>
      <c r="I64" s="105" t="b">
        <f t="shared" si="4"/>
        <v>0</v>
      </c>
      <c r="J64" t="str">
        <f t="shared" si="5"/>
        <v>Sample</v>
      </c>
      <c r="K64" t="s">
        <v>45</v>
      </c>
      <c r="L64" t="str">
        <f t="shared" si="6"/>
        <v>24sure Single Channel</v>
      </c>
      <c r="M64" t="str">
        <f t="shared" si="7"/>
        <v>24sure Single Channel Bottom</v>
      </c>
      <c r="N64" t="str">
        <f>IF(J64="Reference",MAX(N$2:N63)+1,"")</f>
        <v/>
      </c>
      <c r="O64">
        <f>IF(J64="Sample",MAX(O$2:O63)+1,"")</f>
        <v>62</v>
      </c>
      <c r="P64" t="e">
        <f t="shared" si="9"/>
        <v>#N/A</v>
      </c>
      <c r="Q64" t="e">
        <f t="shared" si="10"/>
        <v>#N/A</v>
      </c>
      <c r="R64" t="e">
        <f>IF(NOT(OR(D64="Male",D64="Female")),VLOOKUP(O64,'unique ID'!$A$2:$E$97,5,FALSE),"")</f>
        <v>#N/A</v>
      </c>
    </row>
    <row r="65" spans="1:18" x14ac:dyDescent="0.25">
      <c r="A65">
        <f t="shared" si="1"/>
        <v>16</v>
      </c>
      <c r="B65">
        <f t="shared" si="2"/>
        <v>4</v>
      </c>
      <c r="C65" t="str">
        <f t="shared" si="3"/>
        <v/>
      </c>
      <c r="D65" t="str">
        <f>INDEX(LAYOUT!$B$2:$E$97,'Convert 4 col to 1 col'!A65,'Convert 4 col to 1 col'!B65)</f>
        <v/>
      </c>
      <c r="E65" t="str">
        <f>IF(NOT(OR($D65="Male",$D65="Female")),VLOOKUP($D65,'unique ID'!$B$2:$D$97,2,FALSE),$D65)</f>
        <v/>
      </c>
      <c r="F65" t="s">
        <v>21</v>
      </c>
      <c r="G65" t="e">
        <f>IF(NOT(OR(D65="Male",D65="Female")),VLOOKUP(O65,'unique ID'!$A$2:$D$97,4,FALSE),I65)</f>
        <v>#N/A</v>
      </c>
      <c r="H65" t="str">
        <f>INDEX(LAYOUT!$A$2:$A$97,'Convert 4 col to 1 col'!A65,1)</f>
        <v/>
      </c>
      <c r="I65" s="105" t="b">
        <f t="shared" si="4"/>
        <v>0</v>
      </c>
      <c r="J65" t="str">
        <f t="shared" si="5"/>
        <v>Sample</v>
      </c>
      <c r="K65" t="s">
        <v>45</v>
      </c>
      <c r="L65" t="str">
        <f t="shared" si="6"/>
        <v>24sure Single Channel</v>
      </c>
      <c r="M65" t="str">
        <f t="shared" si="7"/>
        <v>24sure Single Channel Bottom</v>
      </c>
      <c r="N65" t="str">
        <f>IF(J65="Reference",MAX(N$2:N64)+1,"")</f>
        <v/>
      </c>
      <c r="O65">
        <f>IF(J65="Sample",MAX(O$2:O64)+1,"")</f>
        <v>63</v>
      </c>
      <c r="P65" t="e">
        <f t="shared" si="9"/>
        <v>#N/A</v>
      </c>
      <c r="Q65" t="e">
        <f t="shared" si="10"/>
        <v>#N/A</v>
      </c>
      <c r="R65" t="e">
        <f>IF(NOT(OR(D65="Male",D65="Female")),VLOOKUP(O65,'unique ID'!$A$2:$E$97,5,FALSE),"")</f>
        <v>#N/A</v>
      </c>
    </row>
    <row r="66" spans="1:18" x14ac:dyDescent="0.25">
      <c r="A66">
        <f t="shared" si="1"/>
        <v>17</v>
      </c>
      <c r="B66">
        <f t="shared" si="2"/>
        <v>1</v>
      </c>
      <c r="C66" t="str">
        <f t="shared" si="3"/>
        <v/>
      </c>
      <c r="D66" t="str">
        <f>INDEX(LAYOUT!$B$2:$E$97,'Convert 4 col to 1 col'!A66,'Convert 4 col to 1 col'!B66)</f>
        <v/>
      </c>
      <c r="E66" t="str">
        <f>IF(NOT(OR($D66="Male",$D66="Female")),VLOOKUP($D66,'unique ID'!$B$2:$D$97,2,FALSE),$D66)</f>
        <v/>
      </c>
      <c r="F66" t="s">
        <v>20</v>
      </c>
      <c r="G66" t="e">
        <f>IF(NOT(OR(D66="Male",D66="Female")),VLOOKUP(O66,'unique ID'!$A$2:$D$97,4,FALSE),I66)</f>
        <v>#N/A</v>
      </c>
      <c r="H66" t="str">
        <f>INDEX(LAYOUT!$A$2:$A$97,'Convert 4 col to 1 col'!A66,1)</f>
        <v/>
      </c>
      <c r="I66" s="105" t="b">
        <f t="shared" si="4"/>
        <v>0</v>
      </c>
      <c r="J66" t="str">
        <f t="shared" si="5"/>
        <v>Sample</v>
      </c>
      <c r="K66" t="s">
        <v>44</v>
      </c>
      <c r="L66" t="str">
        <f t="shared" si="6"/>
        <v>24sure Single Channel</v>
      </c>
      <c r="M66" t="str">
        <f t="shared" si="7"/>
        <v>24sure Single Channel Top</v>
      </c>
      <c r="N66" t="str">
        <f>IF(J66="Reference",MAX(N$2:N65)+1,"")</f>
        <v/>
      </c>
      <c r="O66">
        <f>IF(J66="Sample",MAX(O$2:O65)+1,"")</f>
        <v>64</v>
      </c>
      <c r="P66" t="e">
        <f t="shared" ref="P66:P97" si="11">CONCATENATE(G66,K66)</f>
        <v>#N/A</v>
      </c>
      <c r="Q66" t="e">
        <f t="shared" si="10"/>
        <v>#N/A</v>
      </c>
      <c r="R66" t="e">
        <f>IF(NOT(OR(D66="Male",D66="Female")),VLOOKUP(O66,'unique ID'!$A$2:$E$97,5,FALSE),"")</f>
        <v>#N/A</v>
      </c>
    </row>
    <row r="67" spans="1:18" x14ac:dyDescent="0.25">
      <c r="A67">
        <f t="shared" ref="A67:A97" si="12">FLOOR((ROW(A67)-2)/4,1)+1</f>
        <v>17</v>
      </c>
      <c r="B67">
        <f t="shared" ref="B67:B97" si="13">MOD(ROW(A67)-2,4)+1</f>
        <v>2</v>
      </c>
      <c r="C67" t="str">
        <f t="shared" ref="C67:C97" si="14">IF(J67="Reference", CONCATENATE(G67,"_",E67,"_",K67),D67)</f>
        <v/>
      </c>
      <c r="D67" t="str">
        <f>INDEX(LAYOUT!$B$2:$E$97,'Convert 4 col to 1 col'!A67,'Convert 4 col to 1 col'!B67)</f>
        <v/>
      </c>
      <c r="E67" t="str">
        <f>IF(NOT(OR($D67="Male",$D67="Female")),VLOOKUP($D67,'unique ID'!$B$2:$D$97,2,FALSE),$D67)</f>
        <v/>
      </c>
      <c r="F67" t="s">
        <v>21</v>
      </c>
      <c r="G67" t="e">
        <f>IF(NOT(OR(D67="Male",D67="Female")),VLOOKUP(O67,'unique ID'!$A$2:$D$97,4,FALSE),I67)</f>
        <v>#N/A</v>
      </c>
      <c r="H67" t="str">
        <f>INDEX(LAYOUT!$A$2:$A$97,'Convert 4 col to 1 col'!A67,1)</f>
        <v/>
      </c>
      <c r="I67" s="105" t="b">
        <f t="shared" ref="I67:I97" si="15">IF(OR(RIGHT(H67,1)="B",RIGHT(H67,1)="C"),CONCATENATE(LEFT(H67,3),RIGHT(H67,1)),IF(OR(RIGHT(H67,1)="K",RIGHT(H67,1)="L",RIGHT(H67,1)="M"),CONCATENATE(LEFT(H67,4),RIGHT(H67,1))))</f>
        <v>0</v>
      </c>
      <c r="J67" t="str">
        <f t="shared" ref="J67:J97" si="16">IF(OR(D67="Male",D67="Female"),"Reference","Sample")</f>
        <v>Sample</v>
      </c>
      <c r="K67" t="s">
        <v>44</v>
      </c>
      <c r="L67" t="str">
        <f t="shared" ref="L67:L97" si="17">IF(J67="Sample","24sure Single Channel","24sure")</f>
        <v>24sure Single Channel</v>
      </c>
      <c r="M67" t="str">
        <f t="shared" ref="M67:M97" si="18">CONCATENATE(L67," ",K67)</f>
        <v>24sure Single Channel Top</v>
      </c>
      <c r="N67" t="str">
        <f>IF(J67="Reference",MAX(N$2:N66)+1,"")</f>
        <v/>
      </c>
      <c r="O67">
        <f>IF(J67="Sample",MAX(O$2:O66)+1,"")</f>
        <v>65</v>
      </c>
      <c r="P67" t="e">
        <f t="shared" si="11"/>
        <v>#N/A</v>
      </c>
      <c r="Q67" t="e">
        <f t="shared" ref="Q67:Q97" si="19">IF(AND(J67="Reference",P67=P66),CONCATENATE(D66,"/",D67),"")</f>
        <v>#N/A</v>
      </c>
      <c r="R67" t="e">
        <f>IF(NOT(OR(D67="Male",D67="Female")),VLOOKUP(O67,'unique ID'!$A$2:$E$97,5,FALSE),"")</f>
        <v>#N/A</v>
      </c>
    </row>
    <row r="68" spans="1:18" x14ac:dyDescent="0.25">
      <c r="A68">
        <f t="shared" si="12"/>
        <v>17</v>
      </c>
      <c r="B68">
        <f t="shared" si="13"/>
        <v>3</v>
      </c>
      <c r="C68" t="str">
        <f t="shared" si="14"/>
        <v/>
      </c>
      <c r="D68" t="str">
        <f>INDEX(LAYOUT!$B$2:$E$97,'Convert 4 col to 1 col'!A68,'Convert 4 col to 1 col'!B68)</f>
        <v/>
      </c>
      <c r="E68" t="str">
        <f>IF(NOT(OR($D68="Male",$D68="Female")),VLOOKUP($D68,'unique ID'!$B$2:$D$97,2,FALSE),$D68)</f>
        <v/>
      </c>
      <c r="F68" t="s">
        <v>20</v>
      </c>
      <c r="G68" t="e">
        <f>IF(NOT(OR(D68="Male",D68="Female")),VLOOKUP(O68,'unique ID'!$A$2:$D$97,4,FALSE),I68)</f>
        <v>#N/A</v>
      </c>
      <c r="H68" t="str">
        <f>INDEX(LAYOUT!$A$2:$A$97,'Convert 4 col to 1 col'!A68,1)</f>
        <v/>
      </c>
      <c r="I68" s="105" t="b">
        <f t="shared" si="15"/>
        <v>0</v>
      </c>
      <c r="J68" t="str">
        <f t="shared" si="16"/>
        <v>Sample</v>
      </c>
      <c r="K68" t="s">
        <v>45</v>
      </c>
      <c r="L68" t="str">
        <f t="shared" si="17"/>
        <v>24sure Single Channel</v>
      </c>
      <c r="M68" t="str">
        <f t="shared" si="18"/>
        <v>24sure Single Channel Bottom</v>
      </c>
      <c r="N68" t="str">
        <f>IF(J68="Reference",MAX(N$2:N67)+1,"")</f>
        <v/>
      </c>
      <c r="O68">
        <f>IF(J68="Sample",MAX(O$2:O67)+1,"")</f>
        <v>66</v>
      </c>
      <c r="P68" t="e">
        <f t="shared" si="11"/>
        <v>#N/A</v>
      </c>
      <c r="Q68" t="e">
        <f t="shared" si="19"/>
        <v>#N/A</v>
      </c>
      <c r="R68" t="e">
        <f>IF(NOT(OR(D68="Male",D68="Female")),VLOOKUP(O68,'unique ID'!$A$2:$E$97,5,FALSE),"")</f>
        <v>#N/A</v>
      </c>
    </row>
    <row r="69" spans="1:18" x14ac:dyDescent="0.25">
      <c r="A69">
        <f t="shared" si="12"/>
        <v>17</v>
      </c>
      <c r="B69">
        <f t="shared" si="13"/>
        <v>4</v>
      </c>
      <c r="C69" t="str">
        <f t="shared" si="14"/>
        <v/>
      </c>
      <c r="D69" t="str">
        <f>INDEX(LAYOUT!$B$2:$E$97,'Convert 4 col to 1 col'!A69,'Convert 4 col to 1 col'!B69)</f>
        <v/>
      </c>
      <c r="E69" t="str">
        <f>IF(NOT(OR($D69="Male",$D69="Female")),VLOOKUP($D69,'unique ID'!$B$2:$D$97,2,FALSE),$D69)</f>
        <v/>
      </c>
      <c r="F69" t="s">
        <v>21</v>
      </c>
      <c r="G69" t="e">
        <f>IF(NOT(OR(D69="Male",D69="Female")),VLOOKUP(O69,'unique ID'!$A$2:$D$97,4,FALSE),I69)</f>
        <v>#N/A</v>
      </c>
      <c r="H69" t="str">
        <f>INDEX(LAYOUT!$A$2:$A$97,'Convert 4 col to 1 col'!A69,1)</f>
        <v/>
      </c>
      <c r="I69" s="105" t="b">
        <f t="shared" si="15"/>
        <v>0</v>
      </c>
      <c r="J69" t="str">
        <f t="shared" si="16"/>
        <v>Sample</v>
      </c>
      <c r="K69" t="s">
        <v>45</v>
      </c>
      <c r="L69" t="str">
        <f t="shared" si="17"/>
        <v>24sure Single Channel</v>
      </c>
      <c r="M69" t="str">
        <f t="shared" si="18"/>
        <v>24sure Single Channel Bottom</v>
      </c>
      <c r="N69" t="str">
        <f>IF(J69="Reference",MAX(N$2:N68)+1,"")</f>
        <v/>
      </c>
      <c r="O69">
        <f>IF(J69="Sample",MAX(O$2:O68)+1,"")</f>
        <v>67</v>
      </c>
      <c r="P69" t="e">
        <f t="shared" si="11"/>
        <v>#N/A</v>
      </c>
      <c r="Q69" t="e">
        <f t="shared" si="19"/>
        <v>#N/A</v>
      </c>
      <c r="R69" t="e">
        <f>IF(NOT(OR(D69="Male",D69="Female")),VLOOKUP(O69,'unique ID'!$A$2:$E$97,5,FALSE),"")</f>
        <v>#N/A</v>
      </c>
    </row>
    <row r="70" spans="1:18" x14ac:dyDescent="0.25">
      <c r="A70">
        <f t="shared" si="12"/>
        <v>18</v>
      </c>
      <c r="B70">
        <f t="shared" si="13"/>
        <v>1</v>
      </c>
      <c r="C70" t="str">
        <f t="shared" si="14"/>
        <v/>
      </c>
      <c r="D70" t="str">
        <f>INDEX(LAYOUT!$B$2:$E$97,'Convert 4 col to 1 col'!A70,'Convert 4 col to 1 col'!B70)</f>
        <v/>
      </c>
      <c r="E70" t="str">
        <f>IF(NOT(OR($D70="Male",$D70="Female")),VLOOKUP($D70,'unique ID'!$B$2:$D$97,2,FALSE),$D70)</f>
        <v/>
      </c>
      <c r="F70" t="s">
        <v>20</v>
      </c>
      <c r="G70" t="e">
        <f>IF(NOT(OR(D70="Male",D70="Female")),VLOOKUP(O70,'unique ID'!$A$2:$D$97,4,FALSE),I70)</f>
        <v>#N/A</v>
      </c>
      <c r="H70" t="str">
        <f>INDEX(LAYOUT!$A$2:$A$97,'Convert 4 col to 1 col'!A70,1)</f>
        <v/>
      </c>
      <c r="I70" s="105" t="b">
        <f t="shared" si="15"/>
        <v>0</v>
      </c>
      <c r="J70" t="str">
        <f t="shared" si="16"/>
        <v>Sample</v>
      </c>
      <c r="K70" t="s">
        <v>44</v>
      </c>
      <c r="L70" t="str">
        <f t="shared" si="17"/>
        <v>24sure Single Channel</v>
      </c>
      <c r="M70" t="str">
        <f t="shared" si="18"/>
        <v>24sure Single Channel Top</v>
      </c>
      <c r="N70" t="str">
        <f>IF(J70="Reference",MAX(N$2:N69)+1,"")</f>
        <v/>
      </c>
      <c r="O70">
        <f>IF(J70="Sample",MAX(O$2:O69)+1,"")</f>
        <v>68</v>
      </c>
      <c r="P70" t="e">
        <f t="shared" si="11"/>
        <v>#N/A</v>
      </c>
      <c r="Q70" t="e">
        <f t="shared" si="19"/>
        <v>#N/A</v>
      </c>
      <c r="R70" t="e">
        <f>IF(NOT(OR(D70="Male",D70="Female")),VLOOKUP(O70,'unique ID'!$A$2:$E$97,5,FALSE),"")</f>
        <v>#N/A</v>
      </c>
    </row>
    <row r="71" spans="1:18" x14ac:dyDescent="0.25">
      <c r="A71">
        <f t="shared" si="12"/>
        <v>18</v>
      </c>
      <c r="B71">
        <f t="shared" si="13"/>
        <v>2</v>
      </c>
      <c r="C71" t="str">
        <f t="shared" si="14"/>
        <v/>
      </c>
      <c r="D71" t="str">
        <f>INDEX(LAYOUT!$B$2:$E$97,'Convert 4 col to 1 col'!A71,'Convert 4 col to 1 col'!B71)</f>
        <v/>
      </c>
      <c r="E71" t="str">
        <f>IF(NOT(OR($D71="Male",$D71="Female")),VLOOKUP($D71,'unique ID'!$B$2:$D$97,2,FALSE),$D71)</f>
        <v/>
      </c>
      <c r="F71" t="s">
        <v>21</v>
      </c>
      <c r="G71" t="e">
        <f>IF(NOT(OR(D71="Male",D71="Female")),VLOOKUP(O71,'unique ID'!$A$2:$D$97,4,FALSE),I71)</f>
        <v>#N/A</v>
      </c>
      <c r="H71" t="str">
        <f>INDEX(LAYOUT!$A$2:$A$97,'Convert 4 col to 1 col'!A71,1)</f>
        <v/>
      </c>
      <c r="I71" s="105" t="b">
        <f t="shared" si="15"/>
        <v>0</v>
      </c>
      <c r="J71" t="str">
        <f t="shared" si="16"/>
        <v>Sample</v>
      </c>
      <c r="K71" t="s">
        <v>44</v>
      </c>
      <c r="L71" t="str">
        <f t="shared" si="17"/>
        <v>24sure Single Channel</v>
      </c>
      <c r="M71" t="str">
        <f t="shared" si="18"/>
        <v>24sure Single Channel Top</v>
      </c>
      <c r="N71" t="str">
        <f>IF(J71="Reference",MAX(N$2:N70)+1,"")</f>
        <v/>
      </c>
      <c r="O71">
        <f>IF(J71="Sample",MAX(O$2:O70)+1,"")</f>
        <v>69</v>
      </c>
      <c r="P71" t="e">
        <f t="shared" si="11"/>
        <v>#N/A</v>
      </c>
      <c r="Q71" t="e">
        <f t="shared" si="19"/>
        <v>#N/A</v>
      </c>
      <c r="R71" t="e">
        <f>IF(NOT(OR(D71="Male",D71="Female")),VLOOKUP(O71,'unique ID'!$A$2:$E$97,5,FALSE),"")</f>
        <v>#N/A</v>
      </c>
    </row>
    <row r="72" spans="1:18" x14ac:dyDescent="0.25">
      <c r="A72">
        <f t="shared" si="12"/>
        <v>18</v>
      </c>
      <c r="B72">
        <f t="shared" si="13"/>
        <v>3</v>
      </c>
      <c r="C72" t="str">
        <f t="shared" si="14"/>
        <v/>
      </c>
      <c r="D72" t="str">
        <f>INDEX(LAYOUT!$B$2:$E$97,'Convert 4 col to 1 col'!A72,'Convert 4 col to 1 col'!B72)</f>
        <v/>
      </c>
      <c r="E72" t="str">
        <f>IF(NOT(OR($D72="Male",$D72="Female")),VLOOKUP($D72,'unique ID'!$B$2:$D$97,2,FALSE),$D72)</f>
        <v/>
      </c>
      <c r="F72" t="s">
        <v>20</v>
      </c>
      <c r="G72" t="e">
        <f>IF(NOT(OR(D72="Male",D72="Female")),VLOOKUP(O72,'unique ID'!$A$2:$D$97,4,FALSE),I72)</f>
        <v>#N/A</v>
      </c>
      <c r="H72" t="str">
        <f>INDEX(LAYOUT!$A$2:$A$97,'Convert 4 col to 1 col'!A72,1)</f>
        <v/>
      </c>
      <c r="I72" s="105" t="b">
        <f t="shared" si="15"/>
        <v>0</v>
      </c>
      <c r="J72" t="str">
        <f t="shared" si="16"/>
        <v>Sample</v>
      </c>
      <c r="K72" t="s">
        <v>45</v>
      </c>
      <c r="L72" t="str">
        <f t="shared" si="17"/>
        <v>24sure Single Channel</v>
      </c>
      <c r="M72" t="str">
        <f t="shared" si="18"/>
        <v>24sure Single Channel Bottom</v>
      </c>
      <c r="N72" t="str">
        <f>IF(J72="Reference",MAX(N$2:N71)+1,"")</f>
        <v/>
      </c>
      <c r="O72">
        <f>IF(J72="Sample",MAX(O$2:O71)+1,"")</f>
        <v>70</v>
      </c>
      <c r="P72" t="e">
        <f t="shared" si="11"/>
        <v>#N/A</v>
      </c>
      <c r="Q72" t="e">
        <f t="shared" si="19"/>
        <v>#N/A</v>
      </c>
      <c r="R72" t="e">
        <f>IF(NOT(OR(D72="Male",D72="Female")),VLOOKUP(O72,'unique ID'!$A$2:$E$97,5,FALSE),"")</f>
        <v>#N/A</v>
      </c>
    </row>
    <row r="73" spans="1:18" x14ac:dyDescent="0.25">
      <c r="A73">
        <f t="shared" si="12"/>
        <v>18</v>
      </c>
      <c r="B73">
        <f t="shared" si="13"/>
        <v>4</v>
      </c>
      <c r="C73" t="str">
        <f t="shared" si="14"/>
        <v/>
      </c>
      <c r="D73" t="str">
        <f>INDEX(LAYOUT!$B$2:$E$97,'Convert 4 col to 1 col'!A73,'Convert 4 col to 1 col'!B73)</f>
        <v/>
      </c>
      <c r="E73" t="str">
        <f>IF(NOT(OR($D73="Male",$D73="Female")),VLOOKUP($D73,'unique ID'!$B$2:$D$97,2,FALSE),$D73)</f>
        <v/>
      </c>
      <c r="F73" t="s">
        <v>21</v>
      </c>
      <c r="G73" t="e">
        <f>IF(NOT(OR(D73="Male",D73="Female")),VLOOKUP(O73,'unique ID'!$A$2:$D$97,4,FALSE),I73)</f>
        <v>#N/A</v>
      </c>
      <c r="H73" t="str">
        <f>INDEX(LAYOUT!$A$2:$A$97,'Convert 4 col to 1 col'!A73,1)</f>
        <v/>
      </c>
      <c r="I73" s="105" t="b">
        <f t="shared" si="15"/>
        <v>0</v>
      </c>
      <c r="J73" t="str">
        <f t="shared" si="16"/>
        <v>Sample</v>
      </c>
      <c r="K73" t="s">
        <v>45</v>
      </c>
      <c r="L73" t="str">
        <f t="shared" si="17"/>
        <v>24sure Single Channel</v>
      </c>
      <c r="M73" t="str">
        <f t="shared" si="18"/>
        <v>24sure Single Channel Bottom</v>
      </c>
      <c r="N73" t="str">
        <f>IF(J73="Reference",MAX(N$2:N72)+1,"")</f>
        <v/>
      </c>
      <c r="O73">
        <f>IF(J73="Sample",MAX(O$2:O72)+1,"")</f>
        <v>71</v>
      </c>
      <c r="P73" t="e">
        <f t="shared" si="11"/>
        <v>#N/A</v>
      </c>
      <c r="Q73" t="e">
        <f t="shared" si="19"/>
        <v>#N/A</v>
      </c>
      <c r="R73" t="e">
        <f>IF(NOT(OR(D73="Male",D73="Female")),VLOOKUP(O73,'unique ID'!$A$2:$E$97,5,FALSE),"")</f>
        <v>#N/A</v>
      </c>
    </row>
    <row r="74" spans="1:18" x14ac:dyDescent="0.25">
      <c r="A74">
        <f t="shared" si="12"/>
        <v>19</v>
      </c>
      <c r="B74">
        <f t="shared" si="13"/>
        <v>1</v>
      </c>
      <c r="C74" t="str">
        <f t="shared" si="14"/>
        <v/>
      </c>
      <c r="D74" t="str">
        <f>INDEX(LAYOUT!$B$2:$E$97,'Convert 4 col to 1 col'!A74,'Convert 4 col to 1 col'!B74)</f>
        <v/>
      </c>
      <c r="E74" t="str">
        <f>IF(NOT(OR($D74="Male",$D74="Female")),VLOOKUP($D74,'unique ID'!$B$2:$D$97,2,FALSE),$D74)</f>
        <v/>
      </c>
      <c r="F74" t="s">
        <v>20</v>
      </c>
      <c r="G74" t="e">
        <f>IF(NOT(OR(D74="Male",D74="Female")),VLOOKUP(O74,'unique ID'!$A$2:$D$97,4,FALSE),I74)</f>
        <v>#N/A</v>
      </c>
      <c r="H74" t="str">
        <f>INDEX(LAYOUT!$A$2:$A$97,'Convert 4 col to 1 col'!A74,1)</f>
        <v/>
      </c>
      <c r="I74" s="105" t="b">
        <f t="shared" si="15"/>
        <v>0</v>
      </c>
      <c r="J74" t="str">
        <f t="shared" si="16"/>
        <v>Sample</v>
      </c>
      <c r="K74" t="s">
        <v>44</v>
      </c>
      <c r="L74" t="str">
        <f t="shared" si="17"/>
        <v>24sure Single Channel</v>
      </c>
      <c r="M74" t="str">
        <f t="shared" si="18"/>
        <v>24sure Single Channel Top</v>
      </c>
      <c r="N74" t="str">
        <f>IF(J74="Reference",MAX(N$2:N73)+1,"")</f>
        <v/>
      </c>
      <c r="O74">
        <f>IF(J74="Sample",MAX(O$2:O73)+1,"")</f>
        <v>72</v>
      </c>
      <c r="P74" t="e">
        <f t="shared" si="11"/>
        <v>#N/A</v>
      </c>
      <c r="Q74" t="e">
        <f t="shared" si="19"/>
        <v>#N/A</v>
      </c>
      <c r="R74" t="e">
        <f>IF(NOT(OR(D74="Male",D74="Female")),VLOOKUP(O74,'unique ID'!$A$2:$E$97,5,FALSE),"")</f>
        <v>#N/A</v>
      </c>
    </row>
    <row r="75" spans="1:18" x14ac:dyDescent="0.25">
      <c r="A75">
        <f t="shared" si="12"/>
        <v>19</v>
      </c>
      <c r="B75">
        <f t="shared" si="13"/>
        <v>2</v>
      </c>
      <c r="C75" t="str">
        <f t="shared" si="14"/>
        <v/>
      </c>
      <c r="D75" t="str">
        <f>INDEX(LAYOUT!$B$2:$E$97,'Convert 4 col to 1 col'!A75,'Convert 4 col to 1 col'!B75)</f>
        <v/>
      </c>
      <c r="E75" t="str">
        <f>IF(NOT(OR($D75="Male",$D75="Female")),VLOOKUP($D75,'unique ID'!$B$2:$D$97,2,FALSE),$D75)</f>
        <v/>
      </c>
      <c r="F75" t="s">
        <v>21</v>
      </c>
      <c r="G75" t="e">
        <f>IF(NOT(OR(D75="Male",D75="Female")),VLOOKUP(O75,'unique ID'!$A$2:$D$97,4,FALSE),I75)</f>
        <v>#N/A</v>
      </c>
      <c r="H75" t="str">
        <f>INDEX(LAYOUT!$A$2:$A$97,'Convert 4 col to 1 col'!A75,1)</f>
        <v/>
      </c>
      <c r="I75" s="105" t="b">
        <f t="shared" si="15"/>
        <v>0</v>
      </c>
      <c r="J75" t="str">
        <f t="shared" si="16"/>
        <v>Sample</v>
      </c>
      <c r="K75" t="s">
        <v>44</v>
      </c>
      <c r="L75" t="str">
        <f t="shared" si="17"/>
        <v>24sure Single Channel</v>
      </c>
      <c r="M75" t="str">
        <f t="shared" si="18"/>
        <v>24sure Single Channel Top</v>
      </c>
      <c r="N75" t="str">
        <f>IF(J75="Reference",MAX(N$2:N74)+1,"")</f>
        <v/>
      </c>
      <c r="O75">
        <f>IF(J75="Sample",MAX(O$2:O74)+1,"")</f>
        <v>73</v>
      </c>
      <c r="P75" t="e">
        <f t="shared" si="11"/>
        <v>#N/A</v>
      </c>
      <c r="Q75" t="e">
        <f t="shared" si="19"/>
        <v>#N/A</v>
      </c>
      <c r="R75" t="e">
        <f>IF(NOT(OR(D75="Male",D75="Female")),VLOOKUP(O75,'unique ID'!$A$2:$E$97,5,FALSE),"")</f>
        <v>#N/A</v>
      </c>
    </row>
    <row r="76" spans="1:18" x14ac:dyDescent="0.25">
      <c r="A76">
        <f t="shared" si="12"/>
        <v>19</v>
      </c>
      <c r="B76">
        <f t="shared" si="13"/>
        <v>3</v>
      </c>
      <c r="C76" t="str">
        <f t="shared" si="14"/>
        <v/>
      </c>
      <c r="D76" t="str">
        <f>INDEX(LAYOUT!$B$2:$E$97,'Convert 4 col to 1 col'!A76,'Convert 4 col to 1 col'!B76)</f>
        <v/>
      </c>
      <c r="E76" t="str">
        <f>IF(NOT(OR($D76="Male",$D76="Female")),VLOOKUP($D76,'unique ID'!$B$2:$D$97,2,FALSE),$D76)</f>
        <v/>
      </c>
      <c r="F76" t="s">
        <v>20</v>
      </c>
      <c r="G76" t="e">
        <f>IF(NOT(OR(D76="Male",D76="Female")),VLOOKUP(O76,'unique ID'!$A$2:$D$97,4,FALSE),I76)</f>
        <v>#N/A</v>
      </c>
      <c r="H76" t="str">
        <f>INDEX(LAYOUT!$A$2:$A$97,'Convert 4 col to 1 col'!A76,1)</f>
        <v/>
      </c>
      <c r="I76" s="105" t="b">
        <f t="shared" si="15"/>
        <v>0</v>
      </c>
      <c r="J76" t="str">
        <f t="shared" si="16"/>
        <v>Sample</v>
      </c>
      <c r="K76" t="s">
        <v>45</v>
      </c>
      <c r="L76" t="str">
        <f t="shared" si="17"/>
        <v>24sure Single Channel</v>
      </c>
      <c r="M76" t="str">
        <f t="shared" si="18"/>
        <v>24sure Single Channel Bottom</v>
      </c>
      <c r="N76" t="str">
        <f>IF(J76="Reference",MAX(N$2:N75)+1,"")</f>
        <v/>
      </c>
      <c r="O76">
        <f>IF(J76="Sample",MAX(O$2:O75)+1,"")</f>
        <v>74</v>
      </c>
      <c r="P76" t="e">
        <f t="shared" si="11"/>
        <v>#N/A</v>
      </c>
      <c r="Q76" t="e">
        <f t="shared" si="19"/>
        <v>#N/A</v>
      </c>
      <c r="R76" t="e">
        <f>IF(NOT(OR(D76="Male",D76="Female")),VLOOKUP(O76,'unique ID'!$A$2:$E$97,5,FALSE),"")</f>
        <v>#N/A</v>
      </c>
    </row>
    <row r="77" spans="1:18" x14ac:dyDescent="0.25">
      <c r="A77">
        <f t="shared" si="12"/>
        <v>19</v>
      </c>
      <c r="B77">
        <f t="shared" si="13"/>
        <v>4</v>
      </c>
      <c r="C77" t="str">
        <f t="shared" si="14"/>
        <v/>
      </c>
      <c r="D77" t="str">
        <f>INDEX(LAYOUT!$B$2:$E$97,'Convert 4 col to 1 col'!A77,'Convert 4 col to 1 col'!B77)</f>
        <v/>
      </c>
      <c r="E77" t="str">
        <f>IF(NOT(OR($D77="Male",$D77="Female")),VLOOKUP($D77,'unique ID'!$B$2:$D$97,2,FALSE),$D77)</f>
        <v/>
      </c>
      <c r="F77" t="s">
        <v>21</v>
      </c>
      <c r="G77" t="e">
        <f>IF(NOT(OR(D77="Male",D77="Female")),VLOOKUP(O77,'unique ID'!$A$2:$D$97,4,FALSE),I77)</f>
        <v>#N/A</v>
      </c>
      <c r="H77" t="str">
        <f>INDEX(LAYOUT!$A$2:$A$97,'Convert 4 col to 1 col'!A77,1)</f>
        <v/>
      </c>
      <c r="I77" s="105" t="b">
        <f t="shared" si="15"/>
        <v>0</v>
      </c>
      <c r="J77" t="str">
        <f t="shared" si="16"/>
        <v>Sample</v>
      </c>
      <c r="K77" t="s">
        <v>45</v>
      </c>
      <c r="L77" t="str">
        <f t="shared" si="17"/>
        <v>24sure Single Channel</v>
      </c>
      <c r="M77" t="str">
        <f t="shared" si="18"/>
        <v>24sure Single Channel Bottom</v>
      </c>
      <c r="N77" t="str">
        <f>IF(J77="Reference",MAX(N$2:N76)+1,"")</f>
        <v/>
      </c>
      <c r="O77">
        <f>IF(J77="Sample",MAX(O$2:O76)+1,"")</f>
        <v>75</v>
      </c>
      <c r="P77" t="e">
        <f t="shared" si="11"/>
        <v>#N/A</v>
      </c>
      <c r="Q77" t="e">
        <f t="shared" si="19"/>
        <v>#N/A</v>
      </c>
      <c r="R77" t="e">
        <f>IF(NOT(OR(D77="Male",D77="Female")),VLOOKUP(O77,'unique ID'!$A$2:$E$97,5,FALSE),"")</f>
        <v>#N/A</v>
      </c>
    </row>
    <row r="78" spans="1:18" x14ac:dyDescent="0.25">
      <c r="A78">
        <f t="shared" si="12"/>
        <v>20</v>
      </c>
      <c r="B78">
        <f t="shared" si="13"/>
        <v>1</v>
      </c>
      <c r="C78" t="str">
        <f t="shared" si="14"/>
        <v/>
      </c>
      <c r="D78" t="str">
        <f>INDEX(LAYOUT!$B$2:$E$97,'Convert 4 col to 1 col'!A78,'Convert 4 col to 1 col'!B78)</f>
        <v/>
      </c>
      <c r="E78" t="str">
        <f>IF(NOT(OR($D78="Male",$D78="Female")),VLOOKUP($D78,'unique ID'!$B$2:$D$97,2,FALSE),$D78)</f>
        <v/>
      </c>
      <c r="F78" t="s">
        <v>20</v>
      </c>
      <c r="G78" t="e">
        <f>IF(NOT(OR(D78="Male",D78="Female")),VLOOKUP(O78,'unique ID'!$A$2:$D$97,4,FALSE),I78)</f>
        <v>#N/A</v>
      </c>
      <c r="H78" t="str">
        <f>INDEX(LAYOUT!$A$2:$A$97,'Convert 4 col to 1 col'!A78,1)</f>
        <v/>
      </c>
      <c r="I78" s="105" t="b">
        <f t="shared" si="15"/>
        <v>0</v>
      </c>
      <c r="J78" t="str">
        <f t="shared" si="16"/>
        <v>Sample</v>
      </c>
      <c r="K78" t="s">
        <v>44</v>
      </c>
      <c r="L78" t="str">
        <f t="shared" si="17"/>
        <v>24sure Single Channel</v>
      </c>
      <c r="M78" t="str">
        <f t="shared" si="18"/>
        <v>24sure Single Channel Top</v>
      </c>
      <c r="N78" t="str">
        <f>IF(J78="Reference",MAX(N$2:N77)+1,"")</f>
        <v/>
      </c>
      <c r="O78">
        <f>IF(J78="Sample",MAX(O$2:O77)+1,"")</f>
        <v>76</v>
      </c>
      <c r="P78" t="e">
        <f t="shared" si="11"/>
        <v>#N/A</v>
      </c>
      <c r="Q78" t="e">
        <f t="shared" si="19"/>
        <v>#N/A</v>
      </c>
      <c r="R78" t="e">
        <f>IF(NOT(OR(D78="Male",D78="Female")),VLOOKUP(O78,'unique ID'!$A$2:$E$97,5,FALSE),"")</f>
        <v>#N/A</v>
      </c>
    </row>
    <row r="79" spans="1:18" x14ac:dyDescent="0.25">
      <c r="A79">
        <f t="shared" si="12"/>
        <v>20</v>
      </c>
      <c r="B79">
        <f t="shared" si="13"/>
        <v>2</v>
      </c>
      <c r="C79" t="str">
        <f t="shared" si="14"/>
        <v/>
      </c>
      <c r="D79" t="str">
        <f>INDEX(LAYOUT!$B$2:$E$97,'Convert 4 col to 1 col'!A79,'Convert 4 col to 1 col'!B79)</f>
        <v/>
      </c>
      <c r="E79" t="str">
        <f>IF(NOT(OR($D79="Male",$D79="Female")),VLOOKUP($D79,'unique ID'!$B$2:$D$97,2,FALSE),$D79)</f>
        <v/>
      </c>
      <c r="F79" t="s">
        <v>21</v>
      </c>
      <c r="G79" t="e">
        <f>IF(NOT(OR(D79="Male",D79="Female")),VLOOKUP(O79,'unique ID'!$A$2:$D$97,4,FALSE),I79)</f>
        <v>#N/A</v>
      </c>
      <c r="H79" t="str">
        <f>INDEX(LAYOUT!$A$2:$A$97,'Convert 4 col to 1 col'!A79,1)</f>
        <v/>
      </c>
      <c r="I79" s="105" t="b">
        <f t="shared" si="15"/>
        <v>0</v>
      </c>
      <c r="J79" t="str">
        <f t="shared" si="16"/>
        <v>Sample</v>
      </c>
      <c r="K79" t="s">
        <v>44</v>
      </c>
      <c r="L79" t="str">
        <f t="shared" si="17"/>
        <v>24sure Single Channel</v>
      </c>
      <c r="M79" t="str">
        <f t="shared" si="18"/>
        <v>24sure Single Channel Top</v>
      </c>
      <c r="N79" t="str">
        <f>IF(J79="Reference",MAX(N$2:N78)+1,"")</f>
        <v/>
      </c>
      <c r="O79">
        <f>IF(J79="Sample",MAX(O$2:O78)+1,"")</f>
        <v>77</v>
      </c>
      <c r="P79" t="e">
        <f t="shared" si="11"/>
        <v>#N/A</v>
      </c>
      <c r="Q79" t="e">
        <f t="shared" si="19"/>
        <v>#N/A</v>
      </c>
      <c r="R79" t="e">
        <f>IF(NOT(OR(D79="Male",D79="Female")),VLOOKUP(O79,'unique ID'!$A$2:$E$97,5,FALSE),"")</f>
        <v>#N/A</v>
      </c>
    </row>
    <row r="80" spans="1:18" x14ac:dyDescent="0.25">
      <c r="A80">
        <f t="shared" si="12"/>
        <v>20</v>
      </c>
      <c r="B80">
        <f t="shared" si="13"/>
        <v>3</v>
      </c>
      <c r="C80" t="str">
        <f t="shared" si="14"/>
        <v/>
      </c>
      <c r="D80" t="str">
        <f>INDEX(LAYOUT!$B$2:$E$97,'Convert 4 col to 1 col'!A80,'Convert 4 col to 1 col'!B80)</f>
        <v/>
      </c>
      <c r="E80" t="str">
        <f>IF(NOT(OR($D80="Male",$D80="Female")),VLOOKUP($D80,'unique ID'!$B$2:$D$97,2,FALSE),$D80)</f>
        <v/>
      </c>
      <c r="F80" t="s">
        <v>20</v>
      </c>
      <c r="G80" t="e">
        <f>IF(NOT(OR(D80="Male",D80="Female")),VLOOKUP(O80,'unique ID'!$A$2:$D$97,4,FALSE),I80)</f>
        <v>#N/A</v>
      </c>
      <c r="H80" t="str">
        <f>INDEX(LAYOUT!$A$2:$A$97,'Convert 4 col to 1 col'!A80,1)</f>
        <v/>
      </c>
      <c r="I80" s="105" t="b">
        <f t="shared" si="15"/>
        <v>0</v>
      </c>
      <c r="J80" t="str">
        <f t="shared" si="16"/>
        <v>Sample</v>
      </c>
      <c r="K80" t="s">
        <v>45</v>
      </c>
      <c r="L80" t="str">
        <f t="shared" si="17"/>
        <v>24sure Single Channel</v>
      </c>
      <c r="M80" t="str">
        <f t="shared" si="18"/>
        <v>24sure Single Channel Bottom</v>
      </c>
      <c r="N80" t="str">
        <f>IF(J80="Reference",MAX(N$2:N79)+1,"")</f>
        <v/>
      </c>
      <c r="O80">
        <f>IF(J80="Sample",MAX(O$2:O79)+1,"")</f>
        <v>78</v>
      </c>
      <c r="P80" t="e">
        <f t="shared" si="11"/>
        <v>#N/A</v>
      </c>
      <c r="Q80" t="e">
        <f t="shared" si="19"/>
        <v>#N/A</v>
      </c>
      <c r="R80" t="e">
        <f>IF(NOT(OR(D80="Male",D80="Female")),VLOOKUP(O80,'unique ID'!$A$2:$E$97,5,FALSE),"")</f>
        <v>#N/A</v>
      </c>
    </row>
    <row r="81" spans="1:18" x14ac:dyDescent="0.25">
      <c r="A81">
        <f t="shared" si="12"/>
        <v>20</v>
      </c>
      <c r="B81">
        <f t="shared" si="13"/>
        <v>4</v>
      </c>
      <c r="C81" t="str">
        <f t="shared" si="14"/>
        <v/>
      </c>
      <c r="D81" t="str">
        <f>INDEX(LAYOUT!$B$2:$E$97,'Convert 4 col to 1 col'!A81,'Convert 4 col to 1 col'!B81)</f>
        <v/>
      </c>
      <c r="E81" t="str">
        <f>IF(NOT(OR($D81="Male",$D81="Female")),VLOOKUP($D81,'unique ID'!$B$2:$D$97,2,FALSE),$D81)</f>
        <v/>
      </c>
      <c r="F81" t="s">
        <v>21</v>
      </c>
      <c r="G81" t="e">
        <f>IF(NOT(OR(D81="Male",D81="Female")),VLOOKUP(O81,'unique ID'!$A$2:$D$97,4,FALSE),I81)</f>
        <v>#N/A</v>
      </c>
      <c r="H81" t="str">
        <f>INDEX(LAYOUT!$A$2:$A$97,'Convert 4 col to 1 col'!A81,1)</f>
        <v/>
      </c>
      <c r="I81" s="105" t="b">
        <f t="shared" si="15"/>
        <v>0</v>
      </c>
      <c r="J81" t="str">
        <f t="shared" si="16"/>
        <v>Sample</v>
      </c>
      <c r="K81" t="s">
        <v>45</v>
      </c>
      <c r="L81" t="str">
        <f t="shared" si="17"/>
        <v>24sure Single Channel</v>
      </c>
      <c r="M81" t="str">
        <f t="shared" si="18"/>
        <v>24sure Single Channel Bottom</v>
      </c>
      <c r="N81" t="str">
        <f>IF(J81="Reference",MAX(N$2:N80)+1,"")</f>
        <v/>
      </c>
      <c r="O81">
        <f>IF(J81="Sample",MAX(O$2:O80)+1,"")</f>
        <v>79</v>
      </c>
      <c r="P81" t="e">
        <f t="shared" si="11"/>
        <v>#N/A</v>
      </c>
      <c r="Q81" t="e">
        <f t="shared" si="19"/>
        <v>#N/A</v>
      </c>
      <c r="R81" t="e">
        <f>IF(NOT(OR(D81="Male",D81="Female")),VLOOKUP(O81,'unique ID'!$A$2:$E$97,5,FALSE),"")</f>
        <v>#N/A</v>
      </c>
    </row>
    <row r="82" spans="1:18" x14ac:dyDescent="0.25">
      <c r="A82">
        <f t="shared" si="12"/>
        <v>21</v>
      </c>
      <c r="B82">
        <f t="shared" si="13"/>
        <v>1</v>
      </c>
      <c r="C82" t="str">
        <f t="shared" si="14"/>
        <v/>
      </c>
      <c r="D82" t="str">
        <f>INDEX(LAYOUT!$B$2:$E$97,'Convert 4 col to 1 col'!A82,'Convert 4 col to 1 col'!B82)</f>
        <v/>
      </c>
      <c r="E82" t="str">
        <f>IF(NOT(OR($D82="Male",$D82="Female")),VLOOKUP($D82,'unique ID'!$B$2:$D$97,2,FALSE),$D82)</f>
        <v/>
      </c>
      <c r="F82" t="s">
        <v>20</v>
      </c>
      <c r="G82" t="e">
        <f>IF(NOT(OR(D82="Male",D82="Female")),VLOOKUP(O82,'unique ID'!$A$2:$D$97,4,FALSE),I82)</f>
        <v>#N/A</v>
      </c>
      <c r="H82" t="str">
        <f>INDEX(LAYOUT!$A$2:$A$97,'Convert 4 col to 1 col'!A82,1)</f>
        <v/>
      </c>
      <c r="I82" s="105" t="b">
        <f t="shared" si="15"/>
        <v>0</v>
      </c>
      <c r="J82" t="str">
        <f t="shared" si="16"/>
        <v>Sample</v>
      </c>
      <c r="K82" t="s">
        <v>44</v>
      </c>
      <c r="L82" t="str">
        <f t="shared" si="17"/>
        <v>24sure Single Channel</v>
      </c>
      <c r="M82" t="str">
        <f t="shared" si="18"/>
        <v>24sure Single Channel Top</v>
      </c>
      <c r="N82" t="str">
        <f>IF(J82="Reference",MAX(N$2:N81)+1,"")</f>
        <v/>
      </c>
      <c r="O82">
        <f>IF(J82="Sample",MAX(O$2:O81)+1,"")</f>
        <v>80</v>
      </c>
      <c r="P82" t="e">
        <f t="shared" si="11"/>
        <v>#N/A</v>
      </c>
      <c r="Q82" t="e">
        <f t="shared" si="19"/>
        <v>#N/A</v>
      </c>
      <c r="R82" t="e">
        <f>IF(NOT(OR(D82="Male",D82="Female")),VLOOKUP(O82,'unique ID'!$A$2:$E$97,5,FALSE),"")</f>
        <v>#N/A</v>
      </c>
    </row>
    <row r="83" spans="1:18" x14ac:dyDescent="0.25">
      <c r="A83">
        <f t="shared" si="12"/>
        <v>21</v>
      </c>
      <c r="B83">
        <f t="shared" si="13"/>
        <v>2</v>
      </c>
      <c r="C83" t="str">
        <f t="shared" si="14"/>
        <v/>
      </c>
      <c r="D83" t="str">
        <f>INDEX(LAYOUT!$B$2:$E$97,'Convert 4 col to 1 col'!A83,'Convert 4 col to 1 col'!B83)</f>
        <v/>
      </c>
      <c r="E83" t="str">
        <f>IF(NOT(OR($D83="Male",$D83="Female")),VLOOKUP($D83,'unique ID'!$B$2:$D$97,2,FALSE),$D83)</f>
        <v/>
      </c>
      <c r="F83" t="s">
        <v>21</v>
      </c>
      <c r="G83" t="e">
        <f>IF(NOT(OR(D83="Male",D83="Female")),VLOOKUP(O83,'unique ID'!$A$2:$D$97,4,FALSE),I83)</f>
        <v>#N/A</v>
      </c>
      <c r="H83" t="str">
        <f>INDEX(LAYOUT!$A$2:$A$97,'Convert 4 col to 1 col'!A83,1)</f>
        <v/>
      </c>
      <c r="I83" s="105" t="b">
        <f t="shared" si="15"/>
        <v>0</v>
      </c>
      <c r="J83" t="str">
        <f t="shared" si="16"/>
        <v>Sample</v>
      </c>
      <c r="K83" t="s">
        <v>44</v>
      </c>
      <c r="L83" t="str">
        <f t="shared" si="17"/>
        <v>24sure Single Channel</v>
      </c>
      <c r="M83" t="str">
        <f t="shared" si="18"/>
        <v>24sure Single Channel Top</v>
      </c>
      <c r="N83" t="str">
        <f>IF(J83="Reference",MAX(N$2:N82)+1,"")</f>
        <v/>
      </c>
      <c r="O83">
        <f>IF(J83="Sample",MAX(O$2:O82)+1,"")</f>
        <v>81</v>
      </c>
      <c r="P83" t="e">
        <f t="shared" si="11"/>
        <v>#N/A</v>
      </c>
      <c r="Q83" t="e">
        <f t="shared" si="19"/>
        <v>#N/A</v>
      </c>
      <c r="R83" t="e">
        <f>IF(NOT(OR(D83="Male",D83="Female")),VLOOKUP(O83,'unique ID'!$A$2:$E$97,5,FALSE),"")</f>
        <v>#N/A</v>
      </c>
    </row>
    <row r="84" spans="1:18" x14ac:dyDescent="0.25">
      <c r="A84">
        <f t="shared" si="12"/>
        <v>21</v>
      </c>
      <c r="B84">
        <f t="shared" si="13"/>
        <v>3</v>
      </c>
      <c r="C84" t="str">
        <f t="shared" si="14"/>
        <v/>
      </c>
      <c r="D84" t="str">
        <f>INDEX(LAYOUT!$B$2:$E$97,'Convert 4 col to 1 col'!A84,'Convert 4 col to 1 col'!B84)</f>
        <v/>
      </c>
      <c r="E84" t="str">
        <f>IF(NOT(OR($D84="Male",$D84="Female")),VLOOKUP($D84,'unique ID'!$B$2:$D$97,2,FALSE),$D84)</f>
        <v/>
      </c>
      <c r="F84" t="s">
        <v>20</v>
      </c>
      <c r="G84" t="e">
        <f>IF(NOT(OR(D84="Male",D84="Female")),VLOOKUP(O84,'unique ID'!$A$2:$D$97,4,FALSE),I84)</f>
        <v>#N/A</v>
      </c>
      <c r="H84" t="str">
        <f>INDEX(LAYOUT!$A$2:$A$97,'Convert 4 col to 1 col'!A84,1)</f>
        <v/>
      </c>
      <c r="I84" s="105" t="b">
        <f t="shared" si="15"/>
        <v>0</v>
      </c>
      <c r="J84" t="str">
        <f t="shared" si="16"/>
        <v>Sample</v>
      </c>
      <c r="K84" t="s">
        <v>45</v>
      </c>
      <c r="L84" t="str">
        <f t="shared" si="17"/>
        <v>24sure Single Channel</v>
      </c>
      <c r="M84" t="str">
        <f t="shared" si="18"/>
        <v>24sure Single Channel Bottom</v>
      </c>
      <c r="N84" t="str">
        <f>IF(J84="Reference",MAX(N$2:N83)+1,"")</f>
        <v/>
      </c>
      <c r="O84">
        <f>IF(J84="Sample",MAX(O$2:O83)+1,"")</f>
        <v>82</v>
      </c>
      <c r="P84" t="e">
        <f t="shared" si="11"/>
        <v>#N/A</v>
      </c>
      <c r="Q84" t="e">
        <f t="shared" si="19"/>
        <v>#N/A</v>
      </c>
      <c r="R84" t="e">
        <f>IF(NOT(OR(D84="Male",D84="Female")),VLOOKUP(O84,'unique ID'!$A$2:$E$97,5,FALSE),"")</f>
        <v>#N/A</v>
      </c>
    </row>
    <row r="85" spans="1:18" x14ac:dyDescent="0.25">
      <c r="A85">
        <f t="shared" si="12"/>
        <v>21</v>
      </c>
      <c r="B85">
        <f t="shared" si="13"/>
        <v>4</v>
      </c>
      <c r="C85" t="str">
        <f t="shared" si="14"/>
        <v/>
      </c>
      <c r="D85" t="str">
        <f>INDEX(LAYOUT!$B$2:$E$97,'Convert 4 col to 1 col'!A85,'Convert 4 col to 1 col'!B85)</f>
        <v/>
      </c>
      <c r="E85" t="str">
        <f>IF(NOT(OR($D85="Male",$D85="Female")),VLOOKUP($D85,'unique ID'!$B$2:$D$97,2,FALSE),$D85)</f>
        <v/>
      </c>
      <c r="F85" t="s">
        <v>21</v>
      </c>
      <c r="G85" t="e">
        <f>IF(NOT(OR(D85="Male",D85="Female")),VLOOKUP(O85,'unique ID'!$A$2:$D$97,4,FALSE),I85)</f>
        <v>#N/A</v>
      </c>
      <c r="H85" t="str">
        <f>INDEX(LAYOUT!$A$2:$A$97,'Convert 4 col to 1 col'!A85,1)</f>
        <v/>
      </c>
      <c r="I85" s="105" t="b">
        <f t="shared" si="15"/>
        <v>0</v>
      </c>
      <c r="J85" t="str">
        <f t="shared" si="16"/>
        <v>Sample</v>
      </c>
      <c r="K85" t="s">
        <v>45</v>
      </c>
      <c r="L85" t="str">
        <f t="shared" si="17"/>
        <v>24sure Single Channel</v>
      </c>
      <c r="M85" t="str">
        <f t="shared" si="18"/>
        <v>24sure Single Channel Bottom</v>
      </c>
      <c r="N85" t="str">
        <f>IF(J85="Reference",MAX(N$2:N84)+1,"")</f>
        <v/>
      </c>
      <c r="O85">
        <f>IF(J85="Sample",MAX(O$2:O84)+1,"")</f>
        <v>83</v>
      </c>
      <c r="P85" t="e">
        <f t="shared" si="11"/>
        <v>#N/A</v>
      </c>
      <c r="Q85" t="e">
        <f t="shared" si="19"/>
        <v>#N/A</v>
      </c>
      <c r="R85" t="e">
        <f>IF(NOT(OR(D85="Male",D85="Female")),VLOOKUP(O85,'unique ID'!$A$2:$E$97,5,FALSE),"")</f>
        <v>#N/A</v>
      </c>
    </row>
    <row r="86" spans="1:18" x14ac:dyDescent="0.25">
      <c r="A86">
        <f t="shared" si="12"/>
        <v>22</v>
      </c>
      <c r="B86">
        <f t="shared" si="13"/>
        <v>1</v>
      </c>
      <c r="C86" t="str">
        <f t="shared" si="14"/>
        <v/>
      </c>
      <c r="D86" t="str">
        <f>INDEX(LAYOUT!$B$2:$E$97,'Convert 4 col to 1 col'!A86,'Convert 4 col to 1 col'!B86)</f>
        <v/>
      </c>
      <c r="E86" t="str">
        <f>IF(NOT(OR($D86="Male",$D86="Female")),VLOOKUP($D86,'unique ID'!$B$2:$D$97,2,FALSE),$D86)</f>
        <v/>
      </c>
      <c r="F86" t="s">
        <v>20</v>
      </c>
      <c r="G86" t="e">
        <f>IF(NOT(OR(D86="Male",D86="Female")),VLOOKUP(O86,'unique ID'!$A$2:$D$97,4,FALSE),I86)</f>
        <v>#N/A</v>
      </c>
      <c r="H86" t="str">
        <f>INDEX(LAYOUT!$A$2:$A$97,'Convert 4 col to 1 col'!A86,1)</f>
        <v/>
      </c>
      <c r="I86" s="105" t="b">
        <f t="shared" si="15"/>
        <v>0</v>
      </c>
      <c r="J86" t="str">
        <f t="shared" si="16"/>
        <v>Sample</v>
      </c>
      <c r="K86" t="s">
        <v>44</v>
      </c>
      <c r="L86" t="str">
        <f t="shared" si="17"/>
        <v>24sure Single Channel</v>
      </c>
      <c r="M86" t="str">
        <f t="shared" si="18"/>
        <v>24sure Single Channel Top</v>
      </c>
      <c r="N86" t="str">
        <f>IF(J86="Reference",MAX(N$2:N85)+1,"")</f>
        <v/>
      </c>
      <c r="O86">
        <f>IF(J86="Sample",MAX(O$2:O85)+1,"")</f>
        <v>84</v>
      </c>
      <c r="P86" t="e">
        <f t="shared" si="11"/>
        <v>#N/A</v>
      </c>
      <c r="Q86" t="e">
        <f t="shared" si="19"/>
        <v>#N/A</v>
      </c>
      <c r="R86" t="e">
        <f>IF(NOT(OR(D86="Male",D86="Female")),VLOOKUP(O86,'unique ID'!$A$2:$E$97,5,FALSE),"")</f>
        <v>#N/A</v>
      </c>
    </row>
    <row r="87" spans="1:18" x14ac:dyDescent="0.25">
      <c r="A87">
        <f t="shared" si="12"/>
        <v>22</v>
      </c>
      <c r="B87">
        <f t="shared" si="13"/>
        <v>2</v>
      </c>
      <c r="C87" t="str">
        <f t="shared" si="14"/>
        <v/>
      </c>
      <c r="D87" t="str">
        <f>INDEX(LAYOUT!$B$2:$E$97,'Convert 4 col to 1 col'!A87,'Convert 4 col to 1 col'!B87)</f>
        <v/>
      </c>
      <c r="E87" t="str">
        <f>IF(NOT(OR($D87="Male",$D87="Female")),VLOOKUP($D87,'unique ID'!$B$2:$D$97,2,FALSE),$D87)</f>
        <v/>
      </c>
      <c r="F87" t="s">
        <v>21</v>
      </c>
      <c r="G87" t="e">
        <f>IF(NOT(OR(D87="Male",D87="Female")),VLOOKUP(O87,'unique ID'!$A$2:$D$97,4,FALSE),I87)</f>
        <v>#N/A</v>
      </c>
      <c r="H87" t="str">
        <f>INDEX(LAYOUT!$A$2:$A$97,'Convert 4 col to 1 col'!A87,1)</f>
        <v/>
      </c>
      <c r="I87" s="105" t="b">
        <f t="shared" si="15"/>
        <v>0</v>
      </c>
      <c r="J87" t="str">
        <f t="shared" si="16"/>
        <v>Sample</v>
      </c>
      <c r="K87" t="s">
        <v>44</v>
      </c>
      <c r="L87" t="str">
        <f t="shared" si="17"/>
        <v>24sure Single Channel</v>
      </c>
      <c r="M87" t="str">
        <f t="shared" si="18"/>
        <v>24sure Single Channel Top</v>
      </c>
      <c r="N87" t="str">
        <f>IF(J87="Reference",MAX(N$2:N86)+1,"")</f>
        <v/>
      </c>
      <c r="O87">
        <f>IF(J87="Sample",MAX(O$2:O86)+1,"")</f>
        <v>85</v>
      </c>
      <c r="P87" t="e">
        <f t="shared" si="11"/>
        <v>#N/A</v>
      </c>
      <c r="Q87" t="e">
        <f t="shared" si="19"/>
        <v>#N/A</v>
      </c>
      <c r="R87" t="e">
        <f>IF(NOT(OR(D87="Male",D87="Female")),VLOOKUP(O87,'unique ID'!$A$2:$E$97,5,FALSE),"")</f>
        <v>#N/A</v>
      </c>
    </row>
    <row r="88" spans="1:18" x14ac:dyDescent="0.25">
      <c r="A88">
        <f t="shared" si="12"/>
        <v>22</v>
      </c>
      <c r="B88">
        <f t="shared" si="13"/>
        <v>3</v>
      </c>
      <c r="C88" t="str">
        <f t="shared" si="14"/>
        <v/>
      </c>
      <c r="D88" t="str">
        <f>INDEX(LAYOUT!$B$2:$E$97,'Convert 4 col to 1 col'!A88,'Convert 4 col to 1 col'!B88)</f>
        <v/>
      </c>
      <c r="E88" t="str">
        <f>IF(NOT(OR($D88="Male",$D88="Female")),VLOOKUP($D88,'unique ID'!$B$2:$D$97,2,FALSE),$D88)</f>
        <v/>
      </c>
      <c r="F88" t="s">
        <v>20</v>
      </c>
      <c r="G88" t="e">
        <f>IF(NOT(OR(D88="Male",D88="Female")),VLOOKUP(O88,'unique ID'!$A$2:$D$97,4,FALSE),I88)</f>
        <v>#N/A</v>
      </c>
      <c r="H88" t="str">
        <f>INDEX(LAYOUT!$A$2:$A$97,'Convert 4 col to 1 col'!A88,1)</f>
        <v/>
      </c>
      <c r="I88" s="105" t="b">
        <f t="shared" si="15"/>
        <v>0</v>
      </c>
      <c r="J88" t="str">
        <f t="shared" si="16"/>
        <v>Sample</v>
      </c>
      <c r="K88" t="s">
        <v>45</v>
      </c>
      <c r="L88" t="str">
        <f t="shared" si="17"/>
        <v>24sure Single Channel</v>
      </c>
      <c r="M88" t="str">
        <f t="shared" si="18"/>
        <v>24sure Single Channel Bottom</v>
      </c>
      <c r="N88" t="str">
        <f>IF(J88="Reference",MAX(N$2:N87)+1,"")</f>
        <v/>
      </c>
      <c r="O88">
        <f>IF(J88="Sample",MAX(O$2:O87)+1,"")</f>
        <v>86</v>
      </c>
      <c r="P88" t="e">
        <f t="shared" si="11"/>
        <v>#N/A</v>
      </c>
      <c r="Q88" t="e">
        <f t="shared" si="19"/>
        <v>#N/A</v>
      </c>
      <c r="R88" t="e">
        <f>IF(NOT(OR(D88="Male",D88="Female")),VLOOKUP(O88,'unique ID'!$A$2:$E$97,5,FALSE),"")</f>
        <v>#N/A</v>
      </c>
    </row>
    <row r="89" spans="1:18" x14ac:dyDescent="0.25">
      <c r="A89">
        <f t="shared" si="12"/>
        <v>22</v>
      </c>
      <c r="B89">
        <f t="shared" si="13"/>
        <v>4</v>
      </c>
      <c r="C89" t="str">
        <f t="shared" si="14"/>
        <v/>
      </c>
      <c r="D89" t="str">
        <f>INDEX(LAYOUT!$B$2:$E$97,'Convert 4 col to 1 col'!A89,'Convert 4 col to 1 col'!B89)</f>
        <v/>
      </c>
      <c r="E89" t="str">
        <f>IF(NOT(OR($D89="Male",$D89="Female")),VLOOKUP($D89,'unique ID'!$B$2:$D$97,2,FALSE),$D89)</f>
        <v/>
      </c>
      <c r="F89" t="s">
        <v>21</v>
      </c>
      <c r="G89" t="e">
        <f>IF(NOT(OR(D89="Male",D89="Female")),VLOOKUP(O89,'unique ID'!$A$2:$D$97,4,FALSE),I89)</f>
        <v>#N/A</v>
      </c>
      <c r="H89" t="str">
        <f>INDEX(LAYOUT!$A$2:$A$97,'Convert 4 col to 1 col'!A89,1)</f>
        <v/>
      </c>
      <c r="I89" s="105" t="b">
        <f t="shared" si="15"/>
        <v>0</v>
      </c>
      <c r="J89" t="str">
        <f t="shared" si="16"/>
        <v>Sample</v>
      </c>
      <c r="K89" t="s">
        <v>45</v>
      </c>
      <c r="L89" t="str">
        <f t="shared" si="17"/>
        <v>24sure Single Channel</v>
      </c>
      <c r="M89" t="str">
        <f t="shared" si="18"/>
        <v>24sure Single Channel Bottom</v>
      </c>
      <c r="N89" t="str">
        <f>IF(J89="Reference",MAX(N$2:N88)+1,"")</f>
        <v/>
      </c>
      <c r="O89">
        <f>IF(J89="Sample",MAX(O$2:O88)+1,"")</f>
        <v>87</v>
      </c>
      <c r="P89" t="e">
        <f t="shared" si="11"/>
        <v>#N/A</v>
      </c>
      <c r="Q89" t="e">
        <f t="shared" si="19"/>
        <v>#N/A</v>
      </c>
      <c r="R89" t="e">
        <f>IF(NOT(OR(D89="Male",D89="Female")),VLOOKUP(O89,'unique ID'!$A$2:$E$97,5,FALSE),"")</f>
        <v>#N/A</v>
      </c>
    </row>
    <row r="90" spans="1:18" x14ac:dyDescent="0.25">
      <c r="A90">
        <f t="shared" si="12"/>
        <v>23</v>
      </c>
      <c r="B90">
        <f t="shared" si="13"/>
        <v>1</v>
      </c>
      <c r="C90" t="str">
        <f t="shared" si="14"/>
        <v/>
      </c>
      <c r="D90" t="str">
        <f>INDEX(LAYOUT!$B$2:$E$97,'Convert 4 col to 1 col'!A90,'Convert 4 col to 1 col'!B90)</f>
        <v/>
      </c>
      <c r="E90" t="str">
        <f>IF(NOT(OR($D90="Male",$D90="Female")),VLOOKUP($D90,'unique ID'!$B$2:$D$97,2,FALSE),$D90)</f>
        <v/>
      </c>
      <c r="F90" t="s">
        <v>20</v>
      </c>
      <c r="G90" t="e">
        <f>IF(NOT(OR(D90="Male",D90="Female")),VLOOKUP(O90,'unique ID'!$A$2:$D$97,4,FALSE),I90)</f>
        <v>#N/A</v>
      </c>
      <c r="H90" t="str">
        <f>INDEX(LAYOUT!$A$2:$A$97,'Convert 4 col to 1 col'!A90,1)</f>
        <v/>
      </c>
      <c r="I90" s="105" t="b">
        <f t="shared" si="15"/>
        <v>0</v>
      </c>
      <c r="J90" t="str">
        <f t="shared" si="16"/>
        <v>Sample</v>
      </c>
      <c r="K90" t="s">
        <v>44</v>
      </c>
      <c r="L90" t="str">
        <f t="shared" si="17"/>
        <v>24sure Single Channel</v>
      </c>
      <c r="M90" t="str">
        <f t="shared" si="18"/>
        <v>24sure Single Channel Top</v>
      </c>
      <c r="N90" t="str">
        <f>IF(J90="Reference",MAX(N$2:N89)+1,"")</f>
        <v/>
      </c>
      <c r="O90">
        <f>IF(J90="Sample",MAX(O$2:O89)+1,"")</f>
        <v>88</v>
      </c>
      <c r="P90" t="e">
        <f t="shared" si="11"/>
        <v>#N/A</v>
      </c>
      <c r="Q90" t="e">
        <f t="shared" si="19"/>
        <v>#N/A</v>
      </c>
      <c r="R90" t="e">
        <f>IF(NOT(OR(D90="Male",D90="Female")),VLOOKUP(O90,'unique ID'!$A$2:$E$97,5,FALSE),"")</f>
        <v>#N/A</v>
      </c>
    </row>
    <row r="91" spans="1:18" x14ac:dyDescent="0.25">
      <c r="A91">
        <f t="shared" si="12"/>
        <v>23</v>
      </c>
      <c r="B91">
        <f t="shared" si="13"/>
        <v>2</v>
      </c>
      <c r="C91" t="str">
        <f t="shared" si="14"/>
        <v/>
      </c>
      <c r="D91" t="str">
        <f>INDEX(LAYOUT!$B$2:$E$97,'Convert 4 col to 1 col'!A91,'Convert 4 col to 1 col'!B91)</f>
        <v/>
      </c>
      <c r="E91" t="str">
        <f>IF(NOT(OR($D91="Male",$D91="Female")),VLOOKUP($D91,'unique ID'!$B$2:$D$97,2,FALSE),$D91)</f>
        <v/>
      </c>
      <c r="F91" t="s">
        <v>21</v>
      </c>
      <c r="G91" t="e">
        <f>IF(NOT(OR(D91="Male",D91="Female")),VLOOKUP(O91,'unique ID'!$A$2:$D$97,4,FALSE),I91)</f>
        <v>#N/A</v>
      </c>
      <c r="H91" t="str">
        <f>INDEX(LAYOUT!$A$2:$A$97,'Convert 4 col to 1 col'!A91,1)</f>
        <v/>
      </c>
      <c r="I91" s="105" t="b">
        <f t="shared" si="15"/>
        <v>0</v>
      </c>
      <c r="J91" t="str">
        <f t="shared" si="16"/>
        <v>Sample</v>
      </c>
      <c r="K91" t="s">
        <v>44</v>
      </c>
      <c r="L91" t="str">
        <f t="shared" si="17"/>
        <v>24sure Single Channel</v>
      </c>
      <c r="M91" t="str">
        <f t="shared" si="18"/>
        <v>24sure Single Channel Top</v>
      </c>
      <c r="N91" t="str">
        <f>IF(J91="Reference",MAX(N$2:N90)+1,"")</f>
        <v/>
      </c>
      <c r="O91">
        <f>IF(J91="Sample",MAX(O$2:O90)+1,"")</f>
        <v>89</v>
      </c>
      <c r="P91" t="e">
        <f t="shared" si="11"/>
        <v>#N/A</v>
      </c>
      <c r="Q91" t="e">
        <f t="shared" si="19"/>
        <v>#N/A</v>
      </c>
      <c r="R91" t="e">
        <f>IF(NOT(OR(D91="Male",D91="Female")),VLOOKUP(O91,'unique ID'!$A$2:$E$97,5,FALSE),"")</f>
        <v>#N/A</v>
      </c>
    </row>
    <row r="92" spans="1:18" x14ac:dyDescent="0.25">
      <c r="A92">
        <f t="shared" si="12"/>
        <v>23</v>
      </c>
      <c r="B92">
        <f t="shared" si="13"/>
        <v>3</v>
      </c>
      <c r="C92" t="str">
        <f t="shared" si="14"/>
        <v/>
      </c>
      <c r="D92" t="str">
        <f>INDEX(LAYOUT!$B$2:$E$97,'Convert 4 col to 1 col'!A92,'Convert 4 col to 1 col'!B92)</f>
        <v/>
      </c>
      <c r="E92" t="str">
        <f>IF(NOT(OR($D92="Male",$D92="Female")),VLOOKUP($D92,'unique ID'!$B$2:$D$97,2,FALSE),$D92)</f>
        <v/>
      </c>
      <c r="F92" t="s">
        <v>20</v>
      </c>
      <c r="G92" t="e">
        <f>IF(NOT(OR(D92="Male",D92="Female")),VLOOKUP(O92,'unique ID'!$A$2:$D$97,4,FALSE),I92)</f>
        <v>#N/A</v>
      </c>
      <c r="H92" t="str">
        <f>INDEX(LAYOUT!$A$2:$A$97,'Convert 4 col to 1 col'!A92,1)</f>
        <v/>
      </c>
      <c r="I92" s="105" t="b">
        <f t="shared" si="15"/>
        <v>0</v>
      </c>
      <c r="J92" t="str">
        <f t="shared" si="16"/>
        <v>Sample</v>
      </c>
      <c r="K92" t="s">
        <v>45</v>
      </c>
      <c r="L92" t="str">
        <f t="shared" si="17"/>
        <v>24sure Single Channel</v>
      </c>
      <c r="M92" t="str">
        <f t="shared" si="18"/>
        <v>24sure Single Channel Bottom</v>
      </c>
      <c r="N92" t="str">
        <f>IF(J92="Reference",MAX(N$2:N91)+1,"")</f>
        <v/>
      </c>
      <c r="O92">
        <f>IF(J92="Sample",MAX(O$2:O91)+1,"")</f>
        <v>90</v>
      </c>
      <c r="P92" t="e">
        <f t="shared" si="11"/>
        <v>#N/A</v>
      </c>
      <c r="Q92" t="e">
        <f t="shared" si="19"/>
        <v>#N/A</v>
      </c>
      <c r="R92" t="e">
        <f>IF(NOT(OR(D92="Male",D92="Female")),VLOOKUP(O92,'unique ID'!$A$2:$E$97,5,FALSE),"")</f>
        <v>#N/A</v>
      </c>
    </row>
    <row r="93" spans="1:18" x14ac:dyDescent="0.25">
      <c r="A93">
        <f t="shared" si="12"/>
        <v>23</v>
      </c>
      <c r="B93">
        <f t="shared" si="13"/>
        <v>4</v>
      </c>
      <c r="C93" t="str">
        <f t="shared" si="14"/>
        <v/>
      </c>
      <c r="D93" t="str">
        <f>INDEX(LAYOUT!$B$2:$E$97,'Convert 4 col to 1 col'!A93,'Convert 4 col to 1 col'!B93)</f>
        <v/>
      </c>
      <c r="E93" t="str">
        <f>IF(NOT(OR($D93="Male",$D93="Female")),VLOOKUP($D93,'unique ID'!$B$2:$D$97,2,FALSE),$D93)</f>
        <v/>
      </c>
      <c r="F93" t="s">
        <v>21</v>
      </c>
      <c r="G93" t="e">
        <f>IF(NOT(OR(D93="Male",D93="Female")),VLOOKUP(O93,'unique ID'!$A$2:$D$97,4,FALSE),I93)</f>
        <v>#N/A</v>
      </c>
      <c r="H93" t="str">
        <f>INDEX(LAYOUT!$A$2:$A$97,'Convert 4 col to 1 col'!A93,1)</f>
        <v/>
      </c>
      <c r="I93" s="105" t="b">
        <f t="shared" si="15"/>
        <v>0</v>
      </c>
      <c r="J93" t="str">
        <f t="shared" si="16"/>
        <v>Sample</v>
      </c>
      <c r="K93" t="s">
        <v>45</v>
      </c>
      <c r="L93" t="str">
        <f t="shared" si="17"/>
        <v>24sure Single Channel</v>
      </c>
      <c r="M93" t="str">
        <f t="shared" si="18"/>
        <v>24sure Single Channel Bottom</v>
      </c>
      <c r="N93" t="str">
        <f>IF(J93="Reference",MAX(N$2:N92)+1,"")</f>
        <v/>
      </c>
      <c r="O93">
        <f>IF(J93="Sample",MAX(O$2:O92)+1,"")</f>
        <v>91</v>
      </c>
      <c r="P93" t="e">
        <f t="shared" si="11"/>
        <v>#N/A</v>
      </c>
      <c r="Q93" t="e">
        <f t="shared" si="19"/>
        <v>#N/A</v>
      </c>
      <c r="R93" t="e">
        <f>IF(NOT(OR(D93="Male",D93="Female")),VLOOKUP(O93,'unique ID'!$A$2:$E$97,5,FALSE),"")</f>
        <v>#N/A</v>
      </c>
    </row>
    <row r="94" spans="1:18" x14ac:dyDescent="0.25">
      <c r="A94">
        <f t="shared" si="12"/>
        <v>24</v>
      </c>
      <c r="B94">
        <f t="shared" si="13"/>
        <v>1</v>
      </c>
      <c r="C94" t="str">
        <f t="shared" si="14"/>
        <v/>
      </c>
      <c r="D94" t="str">
        <f>INDEX(LAYOUT!$B$2:$E$97,'Convert 4 col to 1 col'!A94,'Convert 4 col to 1 col'!B94)</f>
        <v/>
      </c>
      <c r="E94" t="str">
        <f>IF(NOT(OR($D94="Male",$D94="Female")),VLOOKUP($D94,'unique ID'!$B$2:$D$97,2,FALSE),$D94)</f>
        <v/>
      </c>
      <c r="F94" t="s">
        <v>20</v>
      </c>
      <c r="G94" t="e">
        <f>IF(NOT(OR(D94="Male",D94="Female")),VLOOKUP(O94,'unique ID'!$A$2:$D$97,4,FALSE),I94)</f>
        <v>#N/A</v>
      </c>
      <c r="H94" t="str">
        <f>INDEX(LAYOUT!$A$2:$A$97,'Convert 4 col to 1 col'!A94,1)</f>
        <v/>
      </c>
      <c r="I94" s="105" t="b">
        <f t="shared" si="15"/>
        <v>0</v>
      </c>
      <c r="J94" t="str">
        <f t="shared" si="16"/>
        <v>Sample</v>
      </c>
      <c r="K94" t="s">
        <v>44</v>
      </c>
      <c r="L94" t="str">
        <f t="shared" si="17"/>
        <v>24sure Single Channel</v>
      </c>
      <c r="M94" t="str">
        <f t="shared" si="18"/>
        <v>24sure Single Channel Top</v>
      </c>
      <c r="N94" t="str">
        <f>IF(J94="Reference",MAX(N$2:N93)+1,"")</f>
        <v/>
      </c>
      <c r="O94">
        <f>IF(J94="Sample",MAX(O$2:O93)+1,"")</f>
        <v>92</v>
      </c>
      <c r="P94" t="e">
        <f t="shared" si="11"/>
        <v>#N/A</v>
      </c>
      <c r="Q94" t="e">
        <f t="shared" si="19"/>
        <v>#N/A</v>
      </c>
      <c r="R94" t="e">
        <f>IF(NOT(OR(D94="Male",D94="Female")),VLOOKUP(O94,'unique ID'!$A$2:$E$97,5,FALSE),"")</f>
        <v>#N/A</v>
      </c>
    </row>
    <row r="95" spans="1:18" x14ac:dyDescent="0.25">
      <c r="A95">
        <f t="shared" si="12"/>
        <v>24</v>
      </c>
      <c r="B95">
        <f t="shared" si="13"/>
        <v>2</v>
      </c>
      <c r="C95" t="str">
        <f t="shared" si="14"/>
        <v/>
      </c>
      <c r="D95" t="str">
        <f>INDEX(LAYOUT!$B$2:$E$97,'Convert 4 col to 1 col'!A95,'Convert 4 col to 1 col'!B95)</f>
        <v/>
      </c>
      <c r="E95" t="str">
        <f>IF(NOT(OR($D95="Male",$D95="Female")),VLOOKUP($D95,'unique ID'!$B$2:$D$97,2,FALSE),$D95)</f>
        <v/>
      </c>
      <c r="F95" t="s">
        <v>21</v>
      </c>
      <c r="G95" t="e">
        <f>IF(NOT(OR(D95="Male",D95="Female")),VLOOKUP(O95,'unique ID'!$A$2:$D$97,4,FALSE),I95)</f>
        <v>#N/A</v>
      </c>
      <c r="H95" t="str">
        <f>INDEX(LAYOUT!$A$2:$A$97,'Convert 4 col to 1 col'!A95,1)</f>
        <v/>
      </c>
      <c r="I95" s="105" t="b">
        <f t="shared" si="15"/>
        <v>0</v>
      </c>
      <c r="J95" t="str">
        <f t="shared" si="16"/>
        <v>Sample</v>
      </c>
      <c r="K95" t="s">
        <v>44</v>
      </c>
      <c r="L95" t="str">
        <f t="shared" si="17"/>
        <v>24sure Single Channel</v>
      </c>
      <c r="M95" t="str">
        <f t="shared" si="18"/>
        <v>24sure Single Channel Top</v>
      </c>
      <c r="N95" t="str">
        <f>IF(J95="Reference",MAX(N$2:N94)+1,"")</f>
        <v/>
      </c>
      <c r="O95">
        <f>IF(J95="Sample",MAX(O$2:O94)+1,"")</f>
        <v>93</v>
      </c>
      <c r="P95" t="e">
        <f t="shared" si="11"/>
        <v>#N/A</v>
      </c>
      <c r="Q95" t="e">
        <f t="shared" si="19"/>
        <v>#N/A</v>
      </c>
      <c r="R95" t="e">
        <f>IF(NOT(OR(D95="Male",D95="Female")),VLOOKUP(O95,'unique ID'!$A$2:$E$97,5,FALSE),"")</f>
        <v>#N/A</v>
      </c>
    </row>
    <row r="96" spans="1:18" x14ac:dyDescent="0.25">
      <c r="A96">
        <f t="shared" si="12"/>
        <v>24</v>
      </c>
      <c r="B96">
        <f t="shared" si="13"/>
        <v>3</v>
      </c>
      <c r="C96" t="str">
        <f t="shared" si="14"/>
        <v/>
      </c>
      <c r="D96" t="str">
        <f>INDEX(LAYOUT!$B$2:$E$97,'Convert 4 col to 1 col'!A96,'Convert 4 col to 1 col'!B96)</f>
        <v/>
      </c>
      <c r="E96" t="str">
        <f>IF(NOT(OR($D96="Male",$D96="Female")),VLOOKUP($D96,'unique ID'!$B$2:$D$97,2,FALSE),$D96)</f>
        <v/>
      </c>
      <c r="F96" t="s">
        <v>20</v>
      </c>
      <c r="G96" t="e">
        <f>IF(NOT(OR(D96="Male",D96="Female")),VLOOKUP(O96,'unique ID'!$A$2:$D$97,4,FALSE),I96)</f>
        <v>#N/A</v>
      </c>
      <c r="H96" t="str">
        <f>INDEX(LAYOUT!$A$2:$A$97,'Convert 4 col to 1 col'!A96,1)</f>
        <v/>
      </c>
      <c r="I96" s="105" t="b">
        <f t="shared" si="15"/>
        <v>0</v>
      </c>
      <c r="J96" t="str">
        <f t="shared" si="16"/>
        <v>Sample</v>
      </c>
      <c r="K96" t="s">
        <v>45</v>
      </c>
      <c r="L96" t="str">
        <f t="shared" si="17"/>
        <v>24sure Single Channel</v>
      </c>
      <c r="M96" t="str">
        <f t="shared" si="18"/>
        <v>24sure Single Channel Bottom</v>
      </c>
      <c r="N96" t="str">
        <f>IF(J96="Reference",MAX(N$2:N95)+1,"")</f>
        <v/>
      </c>
      <c r="O96">
        <f>IF(J96="Sample",MAX(O$2:O95)+1,"")</f>
        <v>94</v>
      </c>
      <c r="P96" t="e">
        <f t="shared" si="11"/>
        <v>#N/A</v>
      </c>
      <c r="Q96" t="e">
        <f t="shared" si="19"/>
        <v>#N/A</v>
      </c>
      <c r="R96" t="e">
        <f>IF(NOT(OR(D96="Male",D96="Female")),VLOOKUP(O96,'unique ID'!$A$2:$E$97,5,FALSE),"")</f>
        <v>#N/A</v>
      </c>
    </row>
    <row r="97" spans="1:18" x14ac:dyDescent="0.25">
      <c r="A97">
        <f t="shared" si="12"/>
        <v>24</v>
      </c>
      <c r="B97">
        <f t="shared" si="13"/>
        <v>4</v>
      </c>
      <c r="C97" t="str">
        <f t="shared" si="14"/>
        <v/>
      </c>
      <c r="D97" t="str">
        <f>INDEX(LAYOUT!$B$2:$E$97,'Convert 4 col to 1 col'!A97,'Convert 4 col to 1 col'!B97)</f>
        <v/>
      </c>
      <c r="E97" t="str">
        <f>IF(NOT(OR($D97="Male",$D97="Female")),VLOOKUP($D97,'unique ID'!$B$2:$D$97,2,FALSE),$D97)</f>
        <v/>
      </c>
      <c r="F97" t="s">
        <v>21</v>
      </c>
      <c r="G97" t="e">
        <f>IF(NOT(OR(D97="Male",D97="Female")),VLOOKUP(O97,'unique ID'!$A$2:$D$97,4,FALSE),I97)</f>
        <v>#N/A</v>
      </c>
      <c r="H97" t="str">
        <f>INDEX(LAYOUT!$A$2:$A$97,'Convert 4 col to 1 col'!A97,1)</f>
        <v/>
      </c>
      <c r="I97" s="105" t="b">
        <f t="shared" si="15"/>
        <v>0</v>
      </c>
      <c r="J97" t="str">
        <f t="shared" si="16"/>
        <v>Sample</v>
      </c>
      <c r="K97" t="s">
        <v>45</v>
      </c>
      <c r="L97" t="str">
        <f t="shared" si="17"/>
        <v>24sure Single Channel</v>
      </c>
      <c r="M97" t="str">
        <f t="shared" si="18"/>
        <v>24sure Single Channel Bottom</v>
      </c>
      <c r="N97" t="str">
        <f>IF(J97="Reference",MAX(N$2:N96)+1,"")</f>
        <v/>
      </c>
      <c r="O97">
        <f>IF(J97="Sample",MAX(O$2:O96)+1,"")</f>
        <v>95</v>
      </c>
      <c r="P97" t="e">
        <f t="shared" si="11"/>
        <v>#N/A</v>
      </c>
      <c r="Q97" t="e">
        <f t="shared" si="19"/>
        <v>#N/A</v>
      </c>
      <c r="R97" t="e">
        <f>IF(NOT(OR(D97="Male",D97="Female")),VLOOKUP(O97,'unique ID'!$A$2:$E$97,5,FALSE),"")</f>
        <v>#N/A</v>
      </c>
    </row>
  </sheetData>
  <sheetProtection password="CD2F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N84"/>
  <sheetViews>
    <sheetView showGridLines="0" view="pageBreakPreview" zoomScale="80" zoomScaleNormal="73" zoomScaleSheetLayoutView="80" workbookViewId="0">
      <selection activeCell="E1" sqref="E1"/>
    </sheetView>
  </sheetViews>
  <sheetFormatPr defaultColWidth="9.140625" defaultRowHeight="15" x14ac:dyDescent="0.25"/>
  <cols>
    <col min="1" max="1" width="10.5703125" style="2" customWidth="1"/>
    <col min="2" max="9" width="14.7109375" style="2" customWidth="1"/>
    <col min="10" max="10" width="12.28515625" style="2" customWidth="1"/>
    <col min="11" max="14" width="10.7109375" style="2" customWidth="1"/>
    <col min="15" max="18" width="9.140625" style="2"/>
    <col min="19" max="19" width="5" style="2" customWidth="1"/>
    <col min="20" max="16384" width="9.140625" style="2"/>
  </cols>
  <sheetData>
    <row r="1" spans="1:14" ht="22.5" customHeight="1" x14ac:dyDescent="0.3">
      <c r="A1" s="6" t="s">
        <v>113</v>
      </c>
      <c r="D1" s="2" t="s">
        <v>118</v>
      </c>
      <c r="E1" s="103">
        <f ca="1">NOW()</f>
        <v>42079.575496759258</v>
      </c>
      <c r="F1" s="64" t="s">
        <v>141</v>
      </c>
      <c r="G1" s="63"/>
      <c r="H1" s="64" t="s">
        <v>59</v>
      </c>
      <c r="I1" s="127"/>
      <c r="J1" s="128"/>
      <c r="K1" s="128"/>
      <c r="L1" s="128"/>
      <c r="M1" s="128"/>
      <c r="N1" s="129"/>
    </row>
    <row r="2" spans="1:14" ht="22.5" customHeight="1" x14ac:dyDescent="0.3">
      <c r="A2" s="6"/>
      <c r="D2" s="2" t="s">
        <v>119</v>
      </c>
      <c r="E2" s="83"/>
      <c r="I2" s="130"/>
      <c r="J2" s="131"/>
      <c r="K2" s="131"/>
      <c r="L2" s="131"/>
      <c r="M2" s="131"/>
      <c r="N2" s="132"/>
    </row>
    <row r="3" spans="1:14" s="66" customFormat="1" ht="15" customHeight="1" x14ac:dyDescent="0.3">
      <c r="A3" s="65"/>
      <c r="E3" s="67"/>
      <c r="I3" s="68"/>
      <c r="J3" s="68"/>
      <c r="K3" s="68"/>
      <c r="L3" s="68"/>
      <c r="M3" s="68"/>
      <c r="N3" s="68"/>
    </row>
    <row r="4" spans="1:14" s="29" customFormat="1" ht="15.6" x14ac:dyDescent="0.3">
      <c r="B4" s="29">
        <v>1</v>
      </c>
      <c r="C4" s="29">
        <v>2</v>
      </c>
      <c r="D4" s="29">
        <v>3</v>
      </c>
      <c r="E4" s="29">
        <v>4</v>
      </c>
      <c r="F4" s="29">
        <v>5</v>
      </c>
      <c r="G4" s="29">
        <v>6</v>
      </c>
      <c r="H4" s="29">
        <v>7</v>
      </c>
      <c r="I4" s="29">
        <v>8</v>
      </c>
    </row>
    <row r="5" spans="1:14" s="11" customFormat="1" ht="29.25" customHeight="1" x14ac:dyDescent="0.3">
      <c r="A5" s="11" t="s">
        <v>101</v>
      </c>
      <c r="B5" s="30" t="str">
        <f>IF(LAYOUT!B2="","",LAYOUT!B2)</f>
        <v/>
      </c>
      <c r="C5" s="30" t="str">
        <f>IF(LAYOUT!D2="","",LAYOUT!D2)</f>
        <v/>
      </c>
      <c r="D5" s="30" t="str">
        <f>IF(LAYOUT!B3="","",LAYOUT!B3)</f>
        <v/>
      </c>
      <c r="E5" s="30" t="str">
        <f>IF(LAYOUT!D3="","",LAYOUT!D3)</f>
        <v/>
      </c>
      <c r="F5" s="30" t="str">
        <f>IF(LAYOUT!B4="","",LAYOUT!B4)</f>
        <v/>
      </c>
      <c r="G5" s="30" t="str">
        <f>IF(LAYOUT!D4="","",LAYOUT!D4)</f>
        <v/>
      </c>
      <c r="H5" s="30" t="str">
        <f>IF(LAYOUT!B5="","",LAYOUT!B5)</f>
        <v/>
      </c>
      <c r="I5" s="30" t="str">
        <f>IF(LAYOUT!D5="","",LAYOUT!D5)</f>
        <v/>
      </c>
      <c r="J5" s="33" t="s">
        <v>20</v>
      </c>
      <c r="N5" s="33"/>
    </row>
    <row r="6" spans="1:14" s="11" customFormat="1" ht="29.25" customHeight="1" x14ac:dyDescent="0.3">
      <c r="A6" s="11" t="s">
        <v>102</v>
      </c>
      <c r="B6" s="31" t="str">
        <f>IF(LAYOUT!C2="","",LAYOUT!C2)</f>
        <v/>
      </c>
      <c r="C6" s="32" t="str">
        <f>IF(LAYOUT!E2="","",LAYOUT!E2)</f>
        <v/>
      </c>
      <c r="D6" s="31" t="str">
        <f>IF(LAYOUT!C3="","",LAYOUT!C3)</f>
        <v/>
      </c>
      <c r="E6" s="31" t="str">
        <f>IF(LAYOUT!E3="","",LAYOUT!E3)</f>
        <v/>
      </c>
      <c r="F6" s="31" t="str">
        <f>IF(LAYOUT!C4="","",LAYOUT!C4)</f>
        <v/>
      </c>
      <c r="G6" s="31" t="str">
        <f>IF(LAYOUT!E4="","",LAYOUT!E4)</f>
        <v/>
      </c>
      <c r="H6" s="31" t="str">
        <f>IF(LAYOUT!C5="","",LAYOUT!C5)</f>
        <v/>
      </c>
      <c r="I6" s="31" t="str">
        <f>IF(LAYOUT!E5="","",LAYOUT!E5)</f>
        <v/>
      </c>
      <c r="J6" s="33" t="s">
        <v>21</v>
      </c>
      <c r="N6" s="33"/>
    </row>
    <row r="7" spans="1:14" s="11" customFormat="1" ht="29.25" customHeight="1" x14ac:dyDescent="0.3">
      <c r="A7" s="11" t="s">
        <v>103</v>
      </c>
      <c r="B7" s="30" t="str">
        <f>IF(LAYOUT!B6="","",LAYOUT!B6)</f>
        <v/>
      </c>
      <c r="C7" s="30" t="str">
        <f>IF(LAYOUT!D6="","",LAYOUT!D6)</f>
        <v/>
      </c>
      <c r="D7" s="30" t="str">
        <f>IF(LAYOUT!B7="","",LAYOUT!B7)</f>
        <v/>
      </c>
      <c r="E7" s="30" t="str">
        <f>IF(LAYOUT!D7="","",LAYOUT!D7)</f>
        <v/>
      </c>
      <c r="F7" s="30" t="str">
        <f>IF(LAYOUT!B8="","",LAYOUT!B8)</f>
        <v/>
      </c>
      <c r="G7" s="30" t="str">
        <f>IF(LAYOUT!D8="","",LAYOUT!D8)</f>
        <v/>
      </c>
      <c r="H7" s="30" t="str">
        <f>IF(LAYOUT!B9="","",LAYOUT!B9)</f>
        <v/>
      </c>
      <c r="I7" s="30" t="str">
        <f>IF(LAYOUT!D9="","",LAYOUT!D9)</f>
        <v/>
      </c>
      <c r="J7" s="33" t="s">
        <v>20</v>
      </c>
      <c r="N7" s="33"/>
    </row>
    <row r="8" spans="1:14" s="11" customFormat="1" ht="29.25" customHeight="1" x14ac:dyDescent="0.3">
      <c r="A8" s="11" t="s">
        <v>104</v>
      </c>
      <c r="B8" s="31" t="str">
        <f>IF(LAYOUT!C6="","",LAYOUT!C6)</f>
        <v/>
      </c>
      <c r="C8" s="31" t="str">
        <f>IF(LAYOUT!E6="","",LAYOUT!E6)</f>
        <v/>
      </c>
      <c r="D8" s="31" t="str">
        <f>IF(LAYOUT!C7="","",LAYOUT!C7)</f>
        <v/>
      </c>
      <c r="E8" s="31" t="str">
        <f>IF(LAYOUT!E7="","",LAYOUT!E7)</f>
        <v/>
      </c>
      <c r="F8" s="31" t="str">
        <f>IF(LAYOUT!C8="","",LAYOUT!C8)</f>
        <v/>
      </c>
      <c r="G8" s="31" t="str">
        <f>IF(LAYOUT!E8="","",LAYOUT!E8)</f>
        <v/>
      </c>
      <c r="H8" s="31" t="str">
        <f>IF(LAYOUT!C9="","",LAYOUT!C9)</f>
        <v/>
      </c>
      <c r="I8" s="31" t="str">
        <f>IF(LAYOUT!E9="","",LAYOUT!E9)</f>
        <v/>
      </c>
      <c r="J8" s="33" t="s">
        <v>21</v>
      </c>
      <c r="N8" s="33"/>
    </row>
    <row r="9" spans="1:14" s="11" customFormat="1" ht="29.25" customHeight="1" x14ac:dyDescent="0.3">
      <c r="A9" s="11" t="s">
        <v>105</v>
      </c>
      <c r="B9" s="30" t="str">
        <f>IF(LAYOUT!B10="","",LAYOUT!B10)</f>
        <v/>
      </c>
      <c r="C9" s="30" t="str">
        <f>IF(LAYOUT!D10="","",LAYOUT!D10)</f>
        <v/>
      </c>
      <c r="D9" s="30" t="str">
        <f>IF(LAYOUT!B11="","",LAYOUT!B11)</f>
        <v/>
      </c>
      <c r="E9" s="30" t="str">
        <f>IF(LAYOUT!D11="","",LAYOUT!D11)</f>
        <v/>
      </c>
      <c r="F9" s="30" t="str">
        <f>IF(LAYOUT!B12="","",LAYOUT!B12)</f>
        <v/>
      </c>
      <c r="G9" s="30" t="str">
        <f>IF(LAYOUT!D12="","",LAYOUT!D12)</f>
        <v/>
      </c>
      <c r="H9" s="30" t="str">
        <f>IF(LAYOUT!B13="","",LAYOUT!B13)</f>
        <v/>
      </c>
      <c r="I9" s="30" t="str">
        <f>IF(LAYOUT!D13="","",LAYOUT!D13)</f>
        <v/>
      </c>
      <c r="J9" s="33" t="s">
        <v>20</v>
      </c>
      <c r="N9" s="33"/>
    </row>
    <row r="10" spans="1:14" s="11" customFormat="1" ht="29.25" customHeight="1" x14ac:dyDescent="0.3">
      <c r="A10" s="11" t="s">
        <v>106</v>
      </c>
      <c r="B10" s="31" t="str">
        <f>IF(LAYOUT!C10="","",LAYOUT!C10)</f>
        <v/>
      </c>
      <c r="C10" s="31" t="str">
        <f>IF(LAYOUT!E10="","",LAYOUT!E10)</f>
        <v/>
      </c>
      <c r="D10" s="31" t="str">
        <f>IF(LAYOUT!C11="","",LAYOUT!C11)</f>
        <v/>
      </c>
      <c r="E10" s="31" t="str">
        <f>IF(LAYOUT!E11="","",LAYOUT!E11)</f>
        <v/>
      </c>
      <c r="F10" s="31" t="str">
        <f>IF(LAYOUT!C12="","",LAYOUT!C12)</f>
        <v/>
      </c>
      <c r="G10" s="31" t="str">
        <f>IF(LAYOUT!E12="","",LAYOUT!E12)</f>
        <v/>
      </c>
      <c r="H10" s="31" t="str">
        <f>IF(LAYOUT!C13="","",LAYOUT!C13)</f>
        <v/>
      </c>
      <c r="I10" s="31" t="str">
        <f>IF(LAYOUT!E13="","",LAYOUT!E13)</f>
        <v/>
      </c>
      <c r="J10" s="33" t="s">
        <v>21</v>
      </c>
      <c r="N10" s="33"/>
    </row>
    <row r="11" spans="1:14" s="11" customFormat="1" ht="29.25" customHeight="1" x14ac:dyDescent="0.3">
      <c r="A11" s="11" t="s">
        <v>107</v>
      </c>
      <c r="B11" s="30" t="str">
        <f>IF(LAYOUT!B14="","",LAYOUT!B14)</f>
        <v/>
      </c>
      <c r="C11" s="30" t="str">
        <f>IF(LAYOUT!D14="","",LAYOUT!D14)</f>
        <v/>
      </c>
      <c r="D11" s="30" t="str">
        <f>IF(LAYOUT!B15="","",LAYOUT!B15)</f>
        <v/>
      </c>
      <c r="E11" s="30" t="str">
        <f>IF(LAYOUT!D15="","",LAYOUT!D15)</f>
        <v/>
      </c>
      <c r="F11" s="30" t="str">
        <f>IF(LAYOUT!B16="","",LAYOUT!B16)</f>
        <v/>
      </c>
      <c r="G11" s="30" t="str">
        <f>IF(LAYOUT!D16="","",LAYOUT!D16)</f>
        <v/>
      </c>
      <c r="H11" s="30" t="str">
        <f>IF(LAYOUT!B17="","",LAYOUT!B17)</f>
        <v/>
      </c>
      <c r="I11" s="30" t="str">
        <f>IF(LAYOUT!D17="","",LAYOUT!D17)</f>
        <v/>
      </c>
      <c r="J11" s="33" t="s">
        <v>20</v>
      </c>
      <c r="N11" s="33"/>
    </row>
    <row r="12" spans="1:14" s="11" customFormat="1" ht="29.25" customHeight="1" x14ac:dyDescent="0.3">
      <c r="A12" s="11" t="s">
        <v>108</v>
      </c>
      <c r="B12" s="31" t="str">
        <f>IF(LAYOUT!C14="","",LAYOUT!C14)</f>
        <v/>
      </c>
      <c r="C12" s="31" t="str">
        <f>IF(LAYOUT!E14="","",LAYOUT!E14)</f>
        <v/>
      </c>
      <c r="D12" s="31" t="str">
        <f>IF(LAYOUT!C15="","",LAYOUT!C15)</f>
        <v/>
      </c>
      <c r="E12" s="31" t="str">
        <f>IF(LAYOUT!E15="","",LAYOUT!E15)</f>
        <v/>
      </c>
      <c r="F12" s="31" t="str">
        <f>IF(LAYOUT!C16="","",LAYOUT!C16)</f>
        <v/>
      </c>
      <c r="G12" s="31" t="str">
        <f>IF(LAYOUT!E16="","",LAYOUT!E16)</f>
        <v/>
      </c>
      <c r="H12" s="31" t="str">
        <f>IF(LAYOUT!C17="","",LAYOUT!C17)</f>
        <v/>
      </c>
      <c r="I12" s="31" t="str">
        <f>IF(LAYOUT!E17="","",LAYOUT!E17)</f>
        <v/>
      </c>
      <c r="J12" s="33" t="s">
        <v>21</v>
      </c>
      <c r="N12" s="33"/>
    </row>
    <row r="13" spans="1:14" s="11" customFormat="1" ht="29.25" customHeight="1" x14ac:dyDescent="0.3">
      <c r="A13" s="11" t="s">
        <v>109</v>
      </c>
      <c r="B13" s="30" t="str">
        <f>IF(LAYOUT!B18="","",LAYOUT!B18)</f>
        <v/>
      </c>
      <c r="C13" s="30" t="str">
        <f>IF(LAYOUT!D18="","",LAYOUT!D18)</f>
        <v/>
      </c>
      <c r="D13" s="30" t="str">
        <f>IF(LAYOUT!B19="","",LAYOUT!B19)</f>
        <v/>
      </c>
      <c r="E13" s="30" t="str">
        <f>IF(LAYOUT!D19="","",LAYOUT!D19)</f>
        <v/>
      </c>
      <c r="F13" s="30" t="str">
        <f>IF(LAYOUT!B20="","",LAYOUT!B20)</f>
        <v/>
      </c>
      <c r="G13" s="30" t="str">
        <f>IF(LAYOUT!D20="","",LAYOUT!D20)</f>
        <v/>
      </c>
      <c r="H13" s="30" t="str">
        <f>IF(LAYOUT!B21="","",LAYOUT!B21)</f>
        <v/>
      </c>
      <c r="I13" s="30" t="str">
        <f>IF(LAYOUT!D21="","",LAYOUT!D21)</f>
        <v/>
      </c>
      <c r="J13" s="33" t="s">
        <v>20</v>
      </c>
      <c r="N13" s="33"/>
    </row>
    <row r="14" spans="1:14" s="11" customFormat="1" ht="29.25" customHeight="1" x14ac:dyDescent="0.25">
      <c r="A14" s="11" t="s">
        <v>110</v>
      </c>
      <c r="B14" s="31" t="str">
        <f>IF(LAYOUT!C18="","",LAYOUT!C18)</f>
        <v/>
      </c>
      <c r="C14" s="31" t="str">
        <f>IF(LAYOUT!E18="","",LAYOUT!E18)</f>
        <v/>
      </c>
      <c r="D14" s="31" t="str">
        <f>IF(LAYOUT!C19="","",LAYOUT!C19)</f>
        <v/>
      </c>
      <c r="E14" s="31" t="str">
        <f>IF(LAYOUT!E19="","",LAYOUT!E19)</f>
        <v/>
      </c>
      <c r="F14" s="31" t="str">
        <f>IF(LAYOUT!C20="","",LAYOUT!C20)</f>
        <v/>
      </c>
      <c r="G14" s="31" t="str">
        <f>IF(LAYOUT!E20="","",LAYOUT!E20)</f>
        <v/>
      </c>
      <c r="H14" s="31" t="str">
        <f>IF(LAYOUT!C21="","",LAYOUT!C21)</f>
        <v/>
      </c>
      <c r="I14" s="31" t="str">
        <f>IF(LAYOUT!E21="","",LAYOUT!E21)</f>
        <v/>
      </c>
      <c r="J14" s="33" t="s">
        <v>21</v>
      </c>
      <c r="N14" s="33"/>
    </row>
    <row r="15" spans="1:14" s="11" customFormat="1" ht="29.25" customHeight="1" x14ac:dyDescent="0.25">
      <c r="A15" s="11" t="s">
        <v>111</v>
      </c>
      <c r="B15" s="30" t="str">
        <f>IF(LAYOUT!B22="","",LAYOUT!B22)</f>
        <v/>
      </c>
      <c r="C15" s="30" t="str">
        <f>IF(LAYOUT!D22="","",LAYOUT!D22)</f>
        <v/>
      </c>
      <c r="D15" s="30" t="str">
        <f>IF(LAYOUT!B23="","",LAYOUT!B23)</f>
        <v/>
      </c>
      <c r="E15" s="30" t="str">
        <f>IF(LAYOUT!D23="","",LAYOUT!D23)</f>
        <v/>
      </c>
      <c r="F15" s="30" t="str">
        <f>IF(LAYOUT!B24="","",LAYOUT!B24)</f>
        <v/>
      </c>
      <c r="G15" s="30" t="str">
        <f>IF(LAYOUT!D24="","",LAYOUT!D24)</f>
        <v/>
      </c>
      <c r="H15" s="30" t="str">
        <f>IF(LAYOUT!B25="","",LAYOUT!B25)</f>
        <v/>
      </c>
      <c r="I15" s="30" t="str">
        <f>IF(LAYOUT!D25="","",LAYOUT!D25)</f>
        <v/>
      </c>
      <c r="J15" s="33" t="s">
        <v>20</v>
      </c>
      <c r="N15" s="33"/>
    </row>
    <row r="16" spans="1:14" s="11" customFormat="1" ht="29.25" customHeight="1" x14ac:dyDescent="0.25">
      <c r="A16" s="11" t="s">
        <v>112</v>
      </c>
      <c r="B16" s="31" t="str">
        <f>IF(LAYOUT!C22="","",LAYOUT!C22)</f>
        <v/>
      </c>
      <c r="C16" s="31" t="str">
        <f>IF(LAYOUT!E22="","",LAYOUT!E22)</f>
        <v/>
      </c>
      <c r="D16" s="31" t="str">
        <f>IF(LAYOUT!C23="","",LAYOUT!C23)</f>
        <v/>
      </c>
      <c r="E16" s="31" t="str">
        <f>IF(LAYOUT!E23="","",LAYOUT!E23)</f>
        <v/>
      </c>
      <c r="F16" s="31" t="str">
        <f>IF(LAYOUT!C24="","",LAYOUT!C24)</f>
        <v/>
      </c>
      <c r="G16" s="31" t="str">
        <f>IF(LAYOUT!E24="","",LAYOUT!E24)</f>
        <v/>
      </c>
      <c r="H16" s="31" t="str">
        <f>IF(LAYOUT!C25="","",LAYOUT!C25)</f>
        <v/>
      </c>
      <c r="I16" s="31" t="str">
        <f>IF(LAYOUT!E25="","",LAYOUT!E25)</f>
        <v/>
      </c>
      <c r="J16" s="33" t="s">
        <v>21</v>
      </c>
      <c r="N16" s="33"/>
    </row>
    <row r="17" spans="1:14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4" ht="15.75" x14ac:dyDescent="0.25">
      <c r="A18" s="7" t="s">
        <v>26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4" ht="16.5" thickBot="1" x14ac:dyDescent="0.3">
      <c r="A19" s="3"/>
      <c r="B19" s="3"/>
      <c r="C19" s="3"/>
      <c r="D19" s="3"/>
      <c r="E19" s="3"/>
      <c r="F19" s="3"/>
      <c r="G19" s="3"/>
      <c r="H19" s="3"/>
      <c r="J19" s="41"/>
      <c r="K19" s="77" t="s">
        <v>151</v>
      </c>
      <c r="L19" s="77"/>
      <c r="M19" s="84"/>
      <c r="N19" s="41"/>
    </row>
    <row r="20" spans="1:14" ht="18.95" customHeight="1" x14ac:dyDescent="0.25">
      <c r="A20" s="3"/>
      <c r="B20" s="34" t="str">
        <f>B5</f>
        <v/>
      </c>
      <c r="C20" s="3"/>
      <c r="D20" s="34" t="str">
        <f>D5</f>
        <v/>
      </c>
      <c r="E20" s="3"/>
      <c r="F20" s="34" t="str">
        <f>F5</f>
        <v/>
      </c>
      <c r="G20" s="3"/>
      <c r="H20" s="34" t="str">
        <f>H5</f>
        <v/>
      </c>
      <c r="J20" s="43"/>
      <c r="K20" s="77" t="s">
        <v>20</v>
      </c>
      <c r="L20" s="77"/>
      <c r="M20" s="77" t="s">
        <v>21</v>
      </c>
      <c r="N20" s="42"/>
    </row>
    <row r="21" spans="1:14" ht="18.95" customHeight="1" x14ac:dyDescent="0.25">
      <c r="A21" s="3" t="s">
        <v>22</v>
      </c>
      <c r="B21" s="4"/>
      <c r="C21" s="3"/>
      <c r="D21" s="4"/>
      <c r="E21" s="3"/>
      <c r="F21" s="4"/>
      <c r="G21" s="3"/>
      <c r="H21" s="4"/>
      <c r="J21" s="43"/>
      <c r="K21" s="80" t="s">
        <v>120</v>
      </c>
      <c r="L21" s="81" t="str">
        <f>CONCATENATE("X",'insert BARCODES'!J9,"*")</f>
        <v>X0*</v>
      </c>
      <c r="M21" s="80" t="s">
        <v>120</v>
      </c>
      <c r="N21" s="81" t="str">
        <f>CONCATENATE("X",'insert BARCODES'!J9,"*")</f>
        <v>X0*</v>
      </c>
    </row>
    <row r="22" spans="1:14" ht="18.95" customHeight="1" thickBot="1" x14ac:dyDescent="0.3">
      <c r="B22" s="37" t="str">
        <f>B6</f>
        <v/>
      </c>
      <c r="D22" s="37" t="str">
        <f>D6</f>
        <v/>
      </c>
      <c r="F22" s="37" t="str">
        <f>F6</f>
        <v/>
      </c>
      <c r="H22" s="37" t="str">
        <f>H6</f>
        <v/>
      </c>
      <c r="J22" s="78" t="s">
        <v>121</v>
      </c>
      <c r="K22" s="44">
        <v>5</v>
      </c>
      <c r="L22" s="45">
        <f>(K22*'insert BARCODES'!$J$9)*1.05</f>
        <v>0</v>
      </c>
      <c r="M22" s="46">
        <v>5</v>
      </c>
      <c r="N22" s="45">
        <f>(M22*'insert BARCODES'!$J$9)*1.05</f>
        <v>0</v>
      </c>
    </row>
    <row r="23" spans="1:14" ht="16.5" thickBot="1" x14ac:dyDescent="0.3">
      <c r="J23" s="78" t="s">
        <v>122</v>
      </c>
      <c r="K23" s="44">
        <v>5</v>
      </c>
      <c r="L23" s="45">
        <f>(K23*'insert BARCODES'!$J$9)*1.05</f>
        <v>0</v>
      </c>
      <c r="M23" s="46">
        <v>5</v>
      </c>
      <c r="N23" s="45">
        <f>(M23*'insert BARCODES'!$J$9)*1.05</f>
        <v>0</v>
      </c>
    </row>
    <row r="24" spans="1:14" ht="18.95" customHeight="1" x14ac:dyDescent="0.25">
      <c r="B24" s="35" t="str">
        <f>C5</f>
        <v/>
      </c>
      <c r="D24" s="35" t="str">
        <f>E5</f>
        <v/>
      </c>
      <c r="F24" s="35" t="str">
        <f>G5</f>
        <v/>
      </c>
      <c r="H24" s="35" t="str">
        <f>I5</f>
        <v/>
      </c>
      <c r="J24" s="78" t="s">
        <v>123</v>
      </c>
      <c r="K24" s="44">
        <v>1</v>
      </c>
      <c r="L24" s="45">
        <f>(K24*'insert BARCODES'!$J$9)*1.05</f>
        <v>0</v>
      </c>
      <c r="M24" s="47" t="s">
        <v>124</v>
      </c>
      <c r="N24" s="48" t="s">
        <v>124</v>
      </c>
    </row>
    <row r="25" spans="1:14" ht="18.95" customHeight="1" x14ac:dyDescent="0.25">
      <c r="A25" s="2" t="s">
        <v>23</v>
      </c>
      <c r="B25" s="4"/>
      <c r="D25" s="4"/>
      <c r="F25" s="4"/>
      <c r="H25" s="4"/>
      <c r="J25" s="78" t="s">
        <v>125</v>
      </c>
      <c r="K25" s="49" t="s">
        <v>124</v>
      </c>
      <c r="L25" s="48" t="s">
        <v>124</v>
      </c>
      <c r="M25" s="46">
        <v>1</v>
      </c>
      <c r="N25" s="45">
        <f>(M25*'insert BARCODES'!$J$9)*1.05</f>
        <v>0</v>
      </c>
    </row>
    <row r="26" spans="1:14" ht="18.95" customHeight="1" thickBot="1" x14ac:dyDescent="0.3">
      <c r="B26" s="38" t="str">
        <f>C6</f>
        <v/>
      </c>
      <c r="D26" s="38" t="str">
        <f>E6</f>
        <v/>
      </c>
      <c r="F26" s="38" t="str">
        <f>G6</f>
        <v/>
      </c>
      <c r="H26" s="38" t="str">
        <f>I6</f>
        <v/>
      </c>
      <c r="J26" s="78" t="s">
        <v>126</v>
      </c>
      <c r="K26" s="50">
        <v>1</v>
      </c>
      <c r="L26" s="51">
        <f>(K26*'insert BARCODES'!$J$9)*1.05</f>
        <v>0</v>
      </c>
      <c r="M26" s="52">
        <v>1</v>
      </c>
      <c r="N26" s="51">
        <f>(M26*'insert BARCODES'!$J$9)*1.05</f>
        <v>0</v>
      </c>
    </row>
    <row r="27" spans="1:14" ht="16.5" thickTop="1" x14ac:dyDescent="0.25">
      <c r="J27" s="78" t="s">
        <v>127</v>
      </c>
      <c r="K27" s="53">
        <v>12</v>
      </c>
      <c r="L27" s="56">
        <f>(K27*'insert BARCODES'!$J$9)*1.05</f>
        <v>0</v>
      </c>
      <c r="M27" s="55">
        <v>12</v>
      </c>
      <c r="N27" s="54">
        <f>(M27*'insert BARCODES'!$J$9)*1.05</f>
        <v>0</v>
      </c>
    </row>
    <row r="28" spans="1:14" ht="15.75" x14ac:dyDescent="0.25">
      <c r="A28" s="2" t="s">
        <v>24</v>
      </c>
      <c r="B28" s="5" t="str">
        <f>IF(LAYOUT!A2="","",LAYOUT!A2)</f>
        <v/>
      </c>
      <c r="D28" s="5" t="str">
        <f>IF(LAYOUT!A3="","",LAYOUT!A3)</f>
        <v/>
      </c>
      <c r="F28" s="5" t="str">
        <f>IF(LAYOUT!A4="","",LAYOUT!A4)</f>
        <v/>
      </c>
      <c r="H28" s="5" t="str">
        <f>IF(LAYOUT!A5="","",LAYOUT!A5)</f>
        <v/>
      </c>
      <c r="J28" s="43"/>
      <c r="K28" s="79" t="s">
        <v>128</v>
      </c>
      <c r="L28" s="43"/>
      <c r="M28" s="43"/>
      <c r="N28" s="43"/>
    </row>
    <row r="29" spans="1:14" x14ac:dyDescent="0.25">
      <c r="J29" s="8"/>
    </row>
    <row r="30" spans="1:14" ht="15.75" thickBot="1" x14ac:dyDescent="0.3">
      <c r="B30" s="3"/>
      <c r="D30" s="3"/>
      <c r="F30" s="3"/>
      <c r="H30" s="3"/>
      <c r="J30" s="8"/>
    </row>
    <row r="31" spans="1:14" ht="18.95" customHeight="1" x14ac:dyDescent="0.25">
      <c r="A31" s="3"/>
      <c r="B31" s="34" t="str">
        <f>B7</f>
        <v/>
      </c>
      <c r="C31" s="3"/>
      <c r="D31" s="34" t="str">
        <f>D7</f>
        <v/>
      </c>
      <c r="E31" s="3"/>
      <c r="F31" s="34" t="str">
        <f>F7</f>
        <v/>
      </c>
      <c r="G31" s="3"/>
      <c r="H31" s="34" t="str">
        <f>H7</f>
        <v/>
      </c>
      <c r="I31" s="3"/>
      <c r="J31" s="8"/>
    </row>
    <row r="32" spans="1:14" ht="18.95" customHeight="1" x14ac:dyDescent="0.25">
      <c r="A32" s="3" t="s">
        <v>22</v>
      </c>
      <c r="B32" s="4"/>
      <c r="C32" s="3"/>
      <c r="D32" s="4"/>
      <c r="E32" s="3"/>
      <c r="F32" s="4"/>
      <c r="G32" s="3"/>
      <c r="H32" s="4"/>
      <c r="I32" s="3"/>
      <c r="J32" s="8"/>
    </row>
    <row r="33" spans="1:10" ht="18.95" customHeight="1" thickBot="1" x14ac:dyDescent="0.3">
      <c r="B33" s="37" t="str">
        <f>B8</f>
        <v/>
      </c>
      <c r="D33" s="37" t="str">
        <f>D8</f>
        <v/>
      </c>
      <c r="F33" s="37" t="str">
        <f>F8</f>
        <v/>
      </c>
      <c r="H33" s="37" t="str">
        <f>H8</f>
        <v/>
      </c>
      <c r="J33" s="8"/>
    </row>
    <row r="34" spans="1:10" ht="15.75" thickBot="1" x14ac:dyDescent="0.3">
      <c r="J34" s="8"/>
    </row>
    <row r="35" spans="1:10" ht="18.95" customHeight="1" x14ac:dyDescent="0.25">
      <c r="B35" s="35" t="str">
        <f>C7</f>
        <v/>
      </c>
      <c r="D35" s="35" t="str">
        <f>E7</f>
        <v/>
      </c>
      <c r="F35" s="35" t="str">
        <f>G7</f>
        <v/>
      </c>
      <c r="H35" s="35" t="str">
        <f>I7</f>
        <v/>
      </c>
      <c r="J35" s="8"/>
    </row>
    <row r="36" spans="1:10" ht="18.95" customHeight="1" x14ac:dyDescent="0.25">
      <c r="A36" s="2" t="s">
        <v>23</v>
      </c>
      <c r="B36" s="4"/>
      <c r="D36" s="4"/>
      <c r="F36" s="4"/>
      <c r="H36" s="4"/>
      <c r="J36" s="8"/>
    </row>
    <row r="37" spans="1:10" ht="18.95" customHeight="1" thickBot="1" x14ac:dyDescent="0.3">
      <c r="B37" s="38" t="str">
        <f>C8</f>
        <v/>
      </c>
      <c r="D37" s="38" t="str">
        <f>E8</f>
        <v/>
      </c>
      <c r="F37" s="38" t="str">
        <f>G8</f>
        <v/>
      </c>
      <c r="G37" s="39"/>
      <c r="H37" s="38" t="str">
        <f>I8</f>
        <v/>
      </c>
      <c r="J37" s="8"/>
    </row>
    <row r="38" spans="1:10" x14ac:dyDescent="0.25">
      <c r="J38" s="8"/>
    </row>
    <row r="39" spans="1:10" x14ac:dyDescent="0.25">
      <c r="A39" s="2" t="s">
        <v>24</v>
      </c>
      <c r="B39" s="5" t="str">
        <f>IF(LAYOUT!A6="","",LAYOUT!A6)</f>
        <v/>
      </c>
      <c r="D39" s="5" t="str">
        <f>IF(LAYOUT!A7="","",LAYOUT!A7)</f>
        <v/>
      </c>
      <c r="F39" s="5" t="str">
        <f>IF(LAYOUT!A8="","",LAYOUT!A8)</f>
        <v/>
      </c>
      <c r="H39" s="5" t="str">
        <f>IF(LAYOUT!A9="","",LAYOUT!A9)</f>
        <v/>
      </c>
      <c r="J39" s="8"/>
    </row>
    <row r="40" spans="1:10" x14ac:dyDescent="0.25">
      <c r="J40" s="8"/>
    </row>
    <row r="41" spans="1:10" x14ac:dyDescent="0.25">
      <c r="J41" s="8"/>
    </row>
    <row r="42" spans="1:10" ht="15.75" thickBot="1" x14ac:dyDescent="0.3">
      <c r="B42" s="3"/>
      <c r="D42" s="3"/>
      <c r="F42" s="3"/>
      <c r="H42" s="3"/>
      <c r="J42" s="8"/>
    </row>
    <row r="43" spans="1:10" ht="18.95" customHeight="1" x14ac:dyDescent="0.25">
      <c r="A43" s="3"/>
      <c r="B43" s="34" t="str">
        <f>B9</f>
        <v/>
      </c>
      <c r="C43" s="3"/>
      <c r="D43" s="34" t="str">
        <f>D9</f>
        <v/>
      </c>
      <c r="E43" s="3"/>
      <c r="F43" s="34" t="str">
        <f>F9</f>
        <v/>
      </c>
      <c r="G43" s="3"/>
      <c r="H43" s="34" t="str">
        <f>H9</f>
        <v/>
      </c>
      <c r="I43" s="3"/>
    </row>
    <row r="44" spans="1:10" ht="18.95" customHeight="1" x14ac:dyDescent="0.25">
      <c r="A44" s="3" t="s">
        <v>22</v>
      </c>
      <c r="B44" s="4"/>
      <c r="C44" s="3"/>
      <c r="D44" s="4"/>
      <c r="E44" s="3"/>
      <c r="F44" s="4"/>
      <c r="G44" s="3"/>
      <c r="H44" s="4"/>
      <c r="I44" s="3"/>
    </row>
    <row r="45" spans="1:10" ht="18.95" customHeight="1" thickBot="1" x14ac:dyDescent="0.3">
      <c r="B45" s="37" t="str">
        <f>B10</f>
        <v/>
      </c>
      <c r="D45" s="37" t="str">
        <f>D10</f>
        <v/>
      </c>
      <c r="F45" s="37" t="str">
        <f>F10</f>
        <v/>
      </c>
      <c r="H45" s="37" t="str">
        <f>H10</f>
        <v/>
      </c>
    </row>
    <row r="46" spans="1:10" ht="15.75" thickBot="1" x14ac:dyDescent="0.3"/>
    <row r="47" spans="1:10" ht="18.95" customHeight="1" x14ac:dyDescent="0.25">
      <c r="B47" s="35" t="str">
        <f>C9</f>
        <v/>
      </c>
      <c r="D47" s="35" t="str">
        <f>E9</f>
        <v/>
      </c>
      <c r="F47" s="35" t="str">
        <f>G9</f>
        <v/>
      </c>
      <c r="H47" s="35" t="str">
        <f>I9</f>
        <v/>
      </c>
    </row>
    <row r="48" spans="1:10" ht="18.95" customHeight="1" x14ac:dyDescent="0.25">
      <c r="A48" s="2" t="s">
        <v>23</v>
      </c>
      <c r="B48" s="4"/>
      <c r="D48" s="36"/>
      <c r="F48" s="4"/>
      <c r="H48" s="4"/>
    </row>
    <row r="49" spans="1:9" ht="18.95" customHeight="1" thickBot="1" x14ac:dyDescent="0.3">
      <c r="B49" s="38" t="str">
        <f>C10</f>
        <v/>
      </c>
      <c r="D49" s="38" t="str">
        <f>E10</f>
        <v/>
      </c>
      <c r="F49" s="38" t="str">
        <f>G10</f>
        <v/>
      </c>
      <c r="H49" s="38" t="str">
        <f>I10</f>
        <v/>
      </c>
    </row>
    <row r="51" spans="1:9" x14ac:dyDescent="0.25">
      <c r="A51" s="2" t="s">
        <v>24</v>
      </c>
      <c r="B51" s="5" t="str">
        <f>IF(LAYOUT!A10="","",LAYOUT!A10)</f>
        <v/>
      </c>
      <c r="D51" s="5" t="str">
        <f>IF(LAYOUT!A11="","",LAYOUT!A11)</f>
        <v/>
      </c>
      <c r="F51" s="5" t="str">
        <f>IF(LAYOUT!A12="","",LAYOUT!A12)</f>
        <v/>
      </c>
      <c r="H51" s="5" t="str">
        <f>IF(LAYOUT!A13="","",LAYOUT!A13)</f>
        <v/>
      </c>
    </row>
    <row r="53" spans="1:9" ht="15.75" thickBot="1" x14ac:dyDescent="0.3">
      <c r="B53" s="3"/>
      <c r="D53" s="3"/>
      <c r="F53" s="3"/>
      <c r="H53" s="3"/>
    </row>
    <row r="54" spans="1:9" ht="18.95" customHeight="1" x14ac:dyDescent="0.25">
      <c r="A54" s="3"/>
      <c r="B54" s="34" t="str">
        <f>B11</f>
        <v/>
      </c>
      <c r="C54" s="3"/>
      <c r="D54" s="34" t="str">
        <f>D11</f>
        <v/>
      </c>
      <c r="E54" s="3"/>
      <c r="F54" s="34" t="str">
        <f>F11</f>
        <v/>
      </c>
      <c r="G54" s="3"/>
      <c r="H54" s="34" t="str">
        <f>H11</f>
        <v/>
      </c>
      <c r="I54" s="3"/>
    </row>
    <row r="55" spans="1:9" ht="18.95" customHeight="1" x14ac:dyDescent="0.25">
      <c r="A55" s="3" t="s">
        <v>22</v>
      </c>
      <c r="B55" s="4"/>
      <c r="C55" s="3"/>
      <c r="D55" s="4"/>
      <c r="E55" s="3"/>
      <c r="F55" s="4"/>
      <c r="G55" s="3"/>
      <c r="H55" s="4"/>
      <c r="I55" s="3"/>
    </row>
    <row r="56" spans="1:9" ht="18.95" customHeight="1" thickBot="1" x14ac:dyDescent="0.3">
      <c r="B56" s="37" t="str">
        <f>B12</f>
        <v/>
      </c>
      <c r="D56" s="37" t="str">
        <f>D12</f>
        <v/>
      </c>
      <c r="F56" s="37" t="str">
        <f>F12</f>
        <v/>
      </c>
      <c r="H56" s="37" t="str">
        <f>H12</f>
        <v/>
      </c>
    </row>
    <row r="57" spans="1:9" ht="15.75" thickBot="1" x14ac:dyDescent="0.3"/>
    <row r="58" spans="1:9" ht="18.95" customHeight="1" x14ac:dyDescent="0.25">
      <c r="B58" s="35" t="str">
        <f>C11</f>
        <v/>
      </c>
      <c r="D58" s="35" t="str">
        <f>E11</f>
        <v/>
      </c>
      <c r="F58" s="35" t="str">
        <f>G11</f>
        <v/>
      </c>
      <c r="H58" s="35" t="str">
        <f>I11</f>
        <v/>
      </c>
    </row>
    <row r="59" spans="1:9" ht="18.95" customHeight="1" x14ac:dyDescent="0.25">
      <c r="A59" s="2" t="s">
        <v>23</v>
      </c>
      <c r="B59" s="4"/>
      <c r="D59" s="4"/>
      <c r="F59" s="4"/>
      <c r="H59" s="4"/>
    </row>
    <row r="60" spans="1:9" ht="18.95" customHeight="1" thickBot="1" x14ac:dyDescent="0.3">
      <c r="B60" s="38" t="str">
        <f>C12</f>
        <v/>
      </c>
      <c r="D60" s="38" t="str">
        <f>E12</f>
        <v/>
      </c>
      <c r="F60" s="38" t="str">
        <f>G12</f>
        <v/>
      </c>
      <c r="H60" s="38" t="str">
        <f>I12</f>
        <v/>
      </c>
    </row>
    <row r="62" spans="1:9" x14ac:dyDescent="0.25">
      <c r="A62" s="2" t="s">
        <v>24</v>
      </c>
      <c r="B62" s="5" t="str">
        <f>IF(LAYOUT!A14="","",LAYOUT!A14)</f>
        <v/>
      </c>
      <c r="D62" s="5" t="str">
        <f>IF(LAYOUT!A15="","",LAYOUT!A15)</f>
        <v/>
      </c>
      <c r="F62" s="5" t="str">
        <f>IF(LAYOUT!A16="","",LAYOUT!A16)</f>
        <v/>
      </c>
      <c r="H62" s="5" t="str">
        <f>IF(LAYOUT!A17="","",LAYOUT!A17)</f>
        <v/>
      </c>
    </row>
    <row r="64" spans="1:9" ht="15.75" thickBot="1" x14ac:dyDescent="0.3">
      <c r="B64" s="3"/>
      <c r="D64" s="3"/>
      <c r="F64" s="3"/>
      <c r="H64" s="3"/>
    </row>
    <row r="65" spans="1:8" ht="18.95" customHeight="1" x14ac:dyDescent="0.25">
      <c r="A65" s="3"/>
      <c r="B65" s="34" t="str">
        <f>B13</f>
        <v/>
      </c>
      <c r="C65" s="3"/>
      <c r="D65" s="34" t="str">
        <f>D13</f>
        <v/>
      </c>
      <c r="E65" s="3"/>
      <c r="F65" s="34" t="str">
        <f>F13</f>
        <v/>
      </c>
      <c r="G65" s="3"/>
      <c r="H65" s="34" t="str">
        <f>H13</f>
        <v/>
      </c>
    </row>
    <row r="66" spans="1:8" ht="18.95" customHeight="1" x14ac:dyDescent="0.25">
      <c r="A66" s="3" t="s">
        <v>22</v>
      </c>
      <c r="B66" s="4"/>
      <c r="C66" s="3"/>
      <c r="D66" s="4"/>
      <c r="E66" s="3"/>
      <c r="F66" s="4"/>
      <c r="G66" s="3"/>
      <c r="H66" s="4"/>
    </row>
    <row r="67" spans="1:8" ht="18.95" customHeight="1" thickBot="1" x14ac:dyDescent="0.3">
      <c r="B67" s="37" t="str">
        <f>B14</f>
        <v/>
      </c>
      <c r="D67" s="37" t="str">
        <f>D14</f>
        <v/>
      </c>
      <c r="F67" s="37" t="str">
        <f>F14</f>
        <v/>
      </c>
      <c r="H67" s="37" t="str">
        <f>H14</f>
        <v/>
      </c>
    </row>
    <row r="68" spans="1:8" ht="15.75" thickBot="1" x14ac:dyDescent="0.3"/>
    <row r="69" spans="1:8" ht="18.95" customHeight="1" x14ac:dyDescent="0.25">
      <c r="B69" s="35" t="str">
        <f>C13</f>
        <v/>
      </c>
      <c r="D69" s="35" t="str">
        <f>E13</f>
        <v/>
      </c>
      <c r="F69" s="35" t="str">
        <f>G13</f>
        <v/>
      </c>
      <c r="H69" s="35" t="str">
        <f>I13</f>
        <v/>
      </c>
    </row>
    <row r="70" spans="1:8" ht="18.95" customHeight="1" x14ac:dyDescent="0.25">
      <c r="A70" s="2" t="s">
        <v>23</v>
      </c>
      <c r="B70" s="4"/>
      <c r="D70" s="36"/>
      <c r="F70" s="4"/>
      <c r="H70" s="4"/>
    </row>
    <row r="71" spans="1:8" ht="18.95" customHeight="1" thickBot="1" x14ac:dyDescent="0.3">
      <c r="B71" s="38" t="str">
        <f>C14</f>
        <v/>
      </c>
      <c r="D71" s="38" t="str">
        <f>E14</f>
        <v/>
      </c>
      <c r="F71" s="38" t="str">
        <f>G14</f>
        <v/>
      </c>
      <c r="H71" s="38" t="str">
        <f>I14</f>
        <v/>
      </c>
    </row>
    <row r="73" spans="1:8" x14ac:dyDescent="0.25">
      <c r="A73" s="2" t="s">
        <v>24</v>
      </c>
      <c r="B73" s="5" t="str">
        <f>IF(LAYOUT!A18="","",LAYOUT!A18)</f>
        <v/>
      </c>
      <c r="D73" s="5" t="str">
        <f>IF(LAYOUT!A19="","",LAYOUT!A19)</f>
        <v/>
      </c>
      <c r="F73" s="5" t="str">
        <f>IF(LAYOUT!A20="","",LAYOUT!A20)</f>
        <v/>
      </c>
      <c r="H73" s="5" t="str">
        <f>IF(LAYOUT!A21="","",LAYOUT!A21)</f>
        <v/>
      </c>
    </row>
    <row r="75" spans="1:8" ht="15.75" thickBot="1" x14ac:dyDescent="0.3">
      <c r="B75" s="3"/>
      <c r="D75" s="3"/>
      <c r="F75" s="3"/>
      <c r="H75" s="3"/>
    </row>
    <row r="76" spans="1:8" ht="18.95" customHeight="1" x14ac:dyDescent="0.25">
      <c r="A76" s="3"/>
      <c r="B76" s="34" t="str">
        <f>B15</f>
        <v/>
      </c>
      <c r="C76" s="3"/>
      <c r="D76" s="34" t="str">
        <f>D15</f>
        <v/>
      </c>
      <c r="E76" s="3"/>
      <c r="F76" s="34" t="str">
        <f>F15</f>
        <v/>
      </c>
      <c r="G76" s="3"/>
      <c r="H76" s="34" t="str">
        <f>H15</f>
        <v/>
      </c>
    </row>
    <row r="77" spans="1:8" ht="18.95" customHeight="1" x14ac:dyDescent="0.25">
      <c r="A77" s="3" t="s">
        <v>22</v>
      </c>
      <c r="B77" s="4"/>
      <c r="C77" s="3"/>
      <c r="D77" s="4"/>
      <c r="E77" s="3"/>
      <c r="F77" s="4"/>
      <c r="G77" s="3"/>
      <c r="H77" s="4"/>
    </row>
    <row r="78" spans="1:8" ht="18.95" customHeight="1" thickBot="1" x14ac:dyDescent="0.3">
      <c r="B78" s="37" t="str">
        <f>B16</f>
        <v/>
      </c>
      <c r="D78" s="37" t="str">
        <f>D16</f>
        <v/>
      </c>
      <c r="F78" s="37" t="str">
        <f>F16</f>
        <v/>
      </c>
      <c r="H78" s="37" t="str">
        <f>H16</f>
        <v/>
      </c>
    </row>
    <row r="79" spans="1:8" ht="15.75" thickBot="1" x14ac:dyDescent="0.3"/>
    <row r="80" spans="1:8" ht="18.95" customHeight="1" x14ac:dyDescent="0.25">
      <c r="B80" s="35" t="str">
        <f>C15</f>
        <v/>
      </c>
      <c r="D80" s="35" t="str">
        <f>E15</f>
        <v/>
      </c>
      <c r="F80" s="35" t="str">
        <f>G15</f>
        <v/>
      </c>
      <c r="H80" s="35" t="str">
        <f>I15</f>
        <v/>
      </c>
    </row>
    <row r="81" spans="1:8" ht="18.95" customHeight="1" x14ac:dyDescent="0.25">
      <c r="A81" s="2" t="s">
        <v>23</v>
      </c>
      <c r="B81" s="4"/>
      <c r="D81" s="4"/>
      <c r="F81" s="4"/>
      <c r="H81" s="4"/>
    </row>
    <row r="82" spans="1:8" ht="18.95" customHeight="1" thickBot="1" x14ac:dyDescent="0.3">
      <c r="B82" s="38" t="str">
        <f>C16</f>
        <v/>
      </c>
      <c r="D82" s="38" t="str">
        <f>E16</f>
        <v/>
      </c>
      <c r="F82" s="38" t="str">
        <f>G16</f>
        <v/>
      </c>
      <c r="H82" s="38" t="str">
        <f>I16</f>
        <v/>
      </c>
    </row>
    <row r="84" spans="1:8" x14ac:dyDescent="0.25">
      <c r="A84" s="2" t="s">
        <v>24</v>
      </c>
      <c r="B84" s="5" t="str">
        <f>IF(LAYOUT!A22="","",LAYOUT!A22)</f>
        <v/>
      </c>
      <c r="D84" s="5" t="str">
        <f>IF(LAYOUT!A23="","",LAYOUT!A23)</f>
        <v/>
      </c>
      <c r="F84" s="5" t="str">
        <f>IF(LAYOUT!A24="","",LAYOUT!A24)</f>
        <v/>
      </c>
      <c r="H84" s="5" t="str">
        <f>IF(LAYOUT!A25="","",LAYOUT!A25)</f>
        <v/>
      </c>
    </row>
  </sheetData>
  <sheetProtection password="CD2F" sheet="1" formatCells="0"/>
  <mergeCells count="2">
    <mergeCell ref="I1:N1"/>
    <mergeCell ref="I2:N2"/>
  </mergeCells>
  <pageMargins left="0.7" right="0.7" top="0.75" bottom="0.75" header="0.3" footer="0.3"/>
  <pageSetup paperSize="9" scale="58" fitToHeight="0" orientation="landscape" r:id="rId1"/>
  <rowBreaks count="1" manualBreakCount="1">
    <brk id="41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8"/>
  <sheetViews>
    <sheetView workbookViewId="0">
      <selection activeCell="B4" sqref="B4"/>
    </sheetView>
  </sheetViews>
  <sheetFormatPr defaultRowHeight="15" x14ac:dyDescent="0.25"/>
  <cols>
    <col min="1" max="1" width="73.5703125" customWidth="1"/>
    <col min="2" max="2" width="46.42578125" customWidth="1"/>
  </cols>
  <sheetData>
    <row r="1" spans="1:3" ht="14.45" x14ac:dyDescent="0.3">
      <c r="A1" s="1" t="s">
        <v>137</v>
      </c>
    </row>
    <row r="2" spans="1:3" s="19" customFormat="1" ht="14.45" x14ac:dyDescent="0.3"/>
    <row r="3" spans="1:3" thickBot="1" x14ac:dyDescent="0.35">
      <c r="B3" t="s">
        <v>140</v>
      </c>
    </row>
    <row r="4" spans="1:3" ht="14.45" x14ac:dyDescent="0.3">
      <c r="A4" t="s">
        <v>142</v>
      </c>
      <c r="B4" s="73"/>
      <c r="C4" s="10" t="s">
        <v>136</v>
      </c>
    </row>
    <row r="5" spans="1:3" ht="14.45" x14ac:dyDescent="0.3">
      <c r="A5" t="s">
        <v>143</v>
      </c>
      <c r="B5" s="74"/>
      <c r="C5" s="10" t="s">
        <v>144</v>
      </c>
    </row>
    <row r="6" spans="1:3" ht="14.45" x14ac:dyDescent="0.3">
      <c r="A6" t="s">
        <v>92</v>
      </c>
      <c r="B6" s="75"/>
      <c r="C6" s="10" t="s">
        <v>64</v>
      </c>
    </row>
    <row r="7" spans="1:3" thickBot="1" x14ac:dyDescent="0.35">
      <c r="A7" t="s">
        <v>97</v>
      </c>
      <c r="B7" s="76"/>
      <c r="C7" s="10" t="s">
        <v>170</v>
      </c>
    </row>
    <row r="8" spans="1:3" ht="14.45" x14ac:dyDescent="0.3">
      <c r="B8" s="19"/>
    </row>
  </sheetData>
  <sheetProtection password="CD2F" sheet="1" objects="1" scenarios="1" selectLockedCells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123"/>
  <sheetViews>
    <sheetView workbookViewId="0">
      <selection activeCell="A14" sqref="A14"/>
    </sheetView>
  </sheetViews>
  <sheetFormatPr defaultColWidth="9.140625" defaultRowHeight="12.75" x14ac:dyDescent="0.2"/>
  <cols>
    <col min="1" max="4" width="12.7109375" style="24" customWidth="1"/>
    <col min="5" max="5" width="17.85546875" style="24" customWidth="1"/>
    <col min="6" max="9" width="12.7109375" style="24" customWidth="1"/>
    <col min="10" max="16384" width="9.140625" style="24"/>
  </cols>
  <sheetData>
    <row r="1" spans="1:10" ht="14.45" x14ac:dyDescent="0.3">
      <c r="A1" s="24" t="str">
        <f>CONCATENATE("DIRECTORY: ",'create BATCH'!B6)</f>
        <v xml:space="preserve">DIRECTORY: </v>
      </c>
      <c r="J1" s="19" t="s">
        <v>98</v>
      </c>
    </row>
    <row r="2" spans="1:10" ht="13.9" x14ac:dyDescent="0.3">
      <c r="A2" s="24" t="str">
        <f>CONCATENATE("ANNOTATION: ",'create BATCH'!B7)</f>
        <v xml:space="preserve">ANNOTATION: </v>
      </c>
      <c r="J2" s="26" t="s">
        <v>99</v>
      </c>
    </row>
    <row r="3" spans="1:10" ht="13.9" x14ac:dyDescent="0.3">
      <c r="J3" s="26"/>
    </row>
    <row r="4" spans="1:10" ht="13.9" x14ac:dyDescent="0.3">
      <c r="A4" s="24" t="s">
        <v>79</v>
      </c>
      <c r="B4" s="24" t="s">
        <v>31</v>
      </c>
      <c r="C4" s="24" t="s">
        <v>32</v>
      </c>
      <c r="D4" s="24" t="s">
        <v>34</v>
      </c>
      <c r="E4" s="24" t="s">
        <v>80</v>
      </c>
      <c r="F4" s="24" t="s">
        <v>82</v>
      </c>
      <c r="G4" s="24" t="s">
        <v>33</v>
      </c>
      <c r="H4" s="24" t="s">
        <v>35</v>
      </c>
      <c r="J4" s="24" t="s">
        <v>131</v>
      </c>
    </row>
    <row r="5" spans="1:10" ht="13.9" x14ac:dyDescent="0.3">
      <c r="A5" s="24" t="str">
        <f>IF(IF(ISNA(INDEX('Batch file entries'!A$2:A$97,MATCH((ROW(A5)-4)*2,'Batch file entries'!$H$2:$H$97,0))),"",(INDEX('Batch file entries'!A$2:A$97,MATCH((ROW(A5)-4)*2,'Batch file entries'!$H$2:$H$97,0))))="","end",IF(ISNA(INDEX('Batch file entries'!A$2:A$97,MATCH((ROW(A5)-4)*2,'Batch file entries'!$H$2:$H$97,0))),"",(INDEX('Batch file entries'!A$2:A$97,MATCH((ROW(A5)-4)*2,'Batch file entries'!$H$2:$H$97,0)))))</f>
        <v>end</v>
      </c>
      <c r="C5" s="24" t="str">
        <f>IF(ISNA(INDEX('Batch file entries'!C$2:C$97,MATCH((ROW(C5)-4)*2,'Batch file entries'!$H$2:$H$97,0))),"",(INDEX('Batch file entries'!C$2:C$97,MATCH((ROW(C5)-4)*2,'Batch file entries'!$H$2:$H$97,0))))</f>
        <v/>
      </c>
      <c r="D5" s="24" t="str">
        <f>IF(ISNA(INDEX('Batch file entries'!E$2:E$97,MATCH((ROW(D5)-4)*2,'Batch file entries'!$H$2:$H$97,0))),"",(INDEX('Batch file entries'!E$2:E$97,MATCH((ROW(D5)-4)*2,'Batch file entries'!$H$2:$H$97,0))))</f>
        <v/>
      </c>
      <c r="E5" s="24" t="str">
        <f>IF(ISNA(INDEX('Batch file entries'!J$2:J$97,MATCH((ROW(E5)-4)*2,'Batch file entries'!$H$2:$H$97,0))),"",(INDEX('Batch file entries'!J$2:J$97,MATCH((ROW(E5)-4)*2,'Batch file entries'!$H$2:$H$97,0))))</f>
        <v/>
      </c>
      <c r="F5" s="24" t="str">
        <f>IF(A5="","","Genomic DNA")</f>
        <v>Genomic DNA</v>
      </c>
      <c r="I5" s="24">
        <f>IF(AND(A5="end",NOT(A4="end")),1,IF(A5="end",I4+1,""))</f>
        <v>1</v>
      </c>
      <c r="J5" s="24" t="str">
        <f>IF(C5="","",IF(VLOOKUP(A5,'create SAMPLE BATCH'!$A$5:$C$40,2,FALSE)="","",VLOOKUP(A5,'create SAMPLE BATCH'!$A$5:$C$40,2,FALSE)))</f>
        <v/>
      </c>
    </row>
    <row r="6" spans="1:10" ht="13.9" x14ac:dyDescent="0.3">
      <c r="A6" s="24" t="str">
        <f>IF(IF(ISNA(INDEX('Batch file entries'!A$2:A$97,MATCH((ROW(A6)-4)*2,'Batch file entries'!$H$2:$H$97,0))),"",(INDEX('Batch file entries'!A$2:A$97,MATCH((ROW(A6)-4)*2,'Batch file entries'!$H$2:$H$97,0))))="","end",IF(ISNA(INDEX('Batch file entries'!A$2:A$97,MATCH((ROW(A6)-4)*2,'Batch file entries'!$H$2:$H$97,0))),"",(INDEX('Batch file entries'!A$2:A$97,MATCH((ROW(A6)-4)*2,'Batch file entries'!$H$2:$H$97,0)))))</f>
        <v>end</v>
      </c>
      <c r="C6" s="24" t="str">
        <f>IF(ISNA(INDEX('Batch file entries'!C$2:C$97,MATCH((ROW(C6)-4)*2,'Batch file entries'!$H$2:$H$97,0))),"",(INDEX('Batch file entries'!C$2:C$97,MATCH((ROW(C6)-4)*2,'Batch file entries'!$H$2:$H$97,0))))</f>
        <v/>
      </c>
      <c r="D6" s="24" t="str">
        <f>IF(ISNA(INDEX('Batch file entries'!E$2:E$97,MATCH((ROW(D6)-4)*2,'Batch file entries'!$H$2:$H$97,0))),"",(INDEX('Batch file entries'!E$2:E$97,MATCH((ROW(D6)-4)*2,'Batch file entries'!$H$2:$H$97,0))))</f>
        <v/>
      </c>
      <c r="E6" s="24" t="str">
        <f>IF(ISNA(INDEX('Batch file entries'!J$2:J$97,MATCH((ROW(E6)-4)*2,'Batch file entries'!$H$2:$H$97,0))),"",(INDEX('Batch file entries'!J$2:J$97,MATCH((ROW(E6)-4)*2,'Batch file entries'!$H$2:$H$97,0))))</f>
        <v/>
      </c>
      <c r="F6" s="24" t="str">
        <f>IF(A6="","","Genomic DNA")</f>
        <v>Genomic DNA</v>
      </c>
      <c r="I6" s="24">
        <f>IF(AND(A6="end",NOT(A5="end")),1,IF(A6="end",I5+1,""))</f>
        <v>2</v>
      </c>
      <c r="J6" s="24" t="str">
        <f>IF(C6="","",IF(VLOOKUP(A6,'create SAMPLE BATCH'!$A$5:$C$40,2,FALSE)="","",VLOOKUP(A6,'create SAMPLE BATCH'!$A$5:$C$40,2,FALSE)))</f>
        <v/>
      </c>
    </row>
    <row r="7" spans="1:10" ht="13.9" x14ac:dyDescent="0.3">
      <c r="A7" s="24" t="str">
        <f>IF(IF(ISNA(INDEX('Batch file entries'!A$2:A$97,MATCH((ROW(A7)-4)*2,'Batch file entries'!$H$2:$H$97,0))),"",(INDEX('Batch file entries'!A$2:A$97,MATCH((ROW(A7)-4)*2,'Batch file entries'!$H$2:$H$97,0))))="","end",IF(ISNA(INDEX('Batch file entries'!A$2:A$97,MATCH((ROW(A7)-4)*2,'Batch file entries'!$H$2:$H$97,0))),"",(INDEX('Batch file entries'!A$2:A$97,MATCH((ROW(A7)-4)*2,'Batch file entries'!$H$2:$H$97,0)))))</f>
        <v>end</v>
      </c>
      <c r="C7" s="24" t="str">
        <f>IF(ISNA(INDEX('Batch file entries'!C$2:C$97,MATCH((ROW(C7)-4)*2,'Batch file entries'!$H$2:$H$97,0))),"",(INDEX('Batch file entries'!C$2:C$97,MATCH((ROW(C7)-4)*2,'Batch file entries'!$H$2:$H$97,0))))</f>
        <v/>
      </c>
      <c r="D7" s="24" t="str">
        <f>IF(ISNA(INDEX('Batch file entries'!E$2:E$97,MATCH((ROW(D7)-4)*2,'Batch file entries'!$H$2:$H$97,0))),"",(INDEX('Batch file entries'!E$2:E$97,MATCH((ROW(D7)-4)*2,'Batch file entries'!$H$2:$H$97,0))))</f>
        <v/>
      </c>
      <c r="E7" s="24" t="str">
        <f>IF(ISNA(INDEX('Batch file entries'!J$2:J$97,MATCH((ROW(E7)-4)*2,'Batch file entries'!$H$2:$H$97,0))),"",(INDEX('Batch file entries'!J$2:J$97,MATCH((ROW(E7)-4)*2,'Batch file entries'!$H$2:$H$97,0))))</f>
        <v/>
      </c>
      <c r="F7" s="24" t="str">
        <f>IF(A7="","","Genomic DNA")</f>
        <v>Genomic DNA</v>
      </c>
      <c r="I7" s="24">
        <f t="shared" ref="I7:I70" si="0">IF(AND(A7="end",NOT(A6="end")),1,IF(A7="end",I6+1,""))</f>
        <v>3</v>
      </c>
      <c r="J7" s="24" t="str">
        <f>IF(C7="","",IF(VLOOKUP(A7,'create SAMPLE BATCH'!$A$5:$C$40,2,FALSE)="","",VLOOKUP(A7,'create SAMPLE BATCH'!$A$5:$C$40,2,FALSE)))</f>
        <v/>
      </c>
    </row>
    <row r="8" spans="1:10" ht="13.9" x14ac:dyDescent="0.3">
      <c r="A8" s="24" t="str">
        <f>IF(IF(ISNA(INDEX('Batch file entries'!A$2:A$97,MATCH((ROW(A8)-4)*2,'Batch file entries'!$H$2:$H$97,0))),"",(INDEX('Batch file entries'!A$2:A$97,MATCH((ROW(A8)-4)*2,'Batch file entries'!$H$2:$H$97,0))))="","end",IF(ISNA(INDEX('Batch file entries'!A$2:A$97,MATCH((ROW(A8)-4)*2,'Batch file entries'!$H$2:$H$97,0))),"",(INDEX('Batch file entries'!A$2:A$97,MATCH((ROW(A8)-4)*2,'Batch file entries'!$H$2:$H$97,0)))))</f>
        <v>end</v>
      </c>
      <c r="C8" s="24" t="str">
        <f>IF(ISNA(INDEX('Batch file entries'!C$2:C$97,MATCH((ROW(C8)-4)*2,'Batch file entries'!$H$2:$H$97,0))),"",(INDEX('Batch file entries'!C$2:C$97,MATCH((ROW(C8)-4)*2,'Batch file entries'!$H$2:$H$97,0))))</f>
        <v/>
      </c>
      <c r="D8" s="24" t="str">
        <f>IF(ISNA(INDEX('Batch file entries'!E$2:E$97,MATCH((ROW(D8)-4)*2,'Batch file entries'!$H$2:$H$97,0))),"",(INDEX('Batch file entries'!E$2:E$97,MATCH((ROW(D8)-4)*2,'Batch file entries'!$H$2:$H$97,0))))</f>
        <v/>
      </c>
      <c r="E8" s="24" t="str">
        <f>IF(ISNA(INDEX('Batch file entries'!J$2:J$97,MATCH((ROW(E8)-4)*2,'Batch file entries'!$H$2:$H$97,0))),"",(INDEX('Batch file entries'!J$2:J$97,MATCH((ROW(E8)-4)*2,'Batch file entries'!$H$2:$H$97,0))))</f>
        <v/>
      </c>
      <c r="F8" s="24" t="str">
        <f t="shared" ref="F8:F71" si="1">IF(A8="","","Genomic DNA")</f>
        <v>Genomic DNA</v>
      </c>
      <c r="I8" s="24">
        <f t="shared" si="0"/>
        <v>4</v>
      </c>
      <c r="J8" s="24" t="str">
        <f>IF(C8="","",IF(VLOOKUP(A8,'create SAMPLE BATCH'!$A$5:$C$40,2,FALSE)="","",VLOOKUP(A8,'create SAMPLE BATCH'!$A$5:$C$40,2,FALSE)))</f>
        <v/>
      </c>
    </row>
    <row r="9" spans="1:10" ht="13.9" x14ac:dyDescent="0.3">
      <c r="A9" s="24" t="str">
        <f>IF(IF(ISNA(INDEX('Batch file entries'!A$2:A$97,MATCH((ROW(A9)-4)*2,'Batch file entries'!$H$2:$H$97,0))),"",(INDEX('Batch file entries'!A$2:A$97,MATCH((ROW(A9)-4)*2,'Batch file entries'!$H$2:$H$97,0))))="","end",IF(ISNA(INDEX('Batch file entries'!A$2:A$97,MATCH((ROW(A9)-4)*2,'Batch file entries'!$H$2:$H$97,0))),"",(INDEX('Batch file entries'!A$2:A$97,MATCH((ROW(A9)-4)*2,'Batch file entries'!$H$2:$H$97,0)))))</f>
        <v>end</v>
      </c>
      <c r="C9" s="24" t="str">
        <f>IF(ISNA(INDEX('Batch file entries'!C$2:C$97,MATCH((ROW(C9)-4)*2,'Batch file entries'!$H$2:$H$97,0))),"",(INDEX('Batch file entries'!C$2:C$97,MATCH((ROW(C9)-4)*2,'Batch file entries'!$H$2:$H$97,0))))</f>
        <v/>
      </c>
      <c r="D9" s="24" t="str">
        <f>IF(ISNA(INDEX('Batch file entries'!E$2:E$97,MATCH((ROW(D9)-4)*2,'Batch file entries'!$H$2:$H$97,0))),"",(INDEX('Batch file entries'!E$2:E$97,MATCH((ROW(D9)-4)*2,'Batch file entries'!$H$2:$H$97,0))))</f>
        <v/>
      </c>
      <c r="E9" s="24" t="str">
        <f>IF(ISNA(INDEX('Batch file entries'!J$2:J$97,MATCH((ROW(E9)-4)*2,'Batch file entries'!$H$2:$H$97,0))),"",(INDEX('Batch file entries'!J$2:J$97,MATCH((ROW(E9)-4)*2,'Batch file entries'!$H$2:$H$97,0))))</f>
        <v/>
      </c>
      <c r="F9" s="24" t="str">
        <f t="shared" si="1"/>
        <v>Genomic DNA</v>
      </c>
      <c r="I9" s="24">
        <f t="shared" si="0"/>
        <v>5</v>
      </c>
      <c r="J9" s="24" t="str">
        <f>IF(C9="","",IF(VLOOKUP(A9,'create SAMPLE BATCH'!$A$5:$C$40,2,FALSE)="","",VLOOKUP(A9,'create SAMPLE BATCH'!$A$5:$C$40,2,FALSE)))</f>
        <v/>
      </c>
    </row>
    <row r="10" spans="1:10" ht="13.9" x14ac:dyDescent="0.3">
      <c r="A10" s="24" t="str">
        <f>IF(IF(ISNA(INDEX('Batch file entries'!A$2:A$97,MATCH((ROW(A10)-4)*2,'Batch file entries'!$H$2:$H$97,0))),"",(INDEX('Batch file entries'!A$2:A$97,MATCH((ROW(A10)-4)*2,'Batch file entries'!$H$2:$H$97,0))))="","end",IF(ISNA(INDEX('Batch file entries'!A$2:A$97,MATCH((ROW(A10)-4)*2,'Batch file entries'!$H$2:$H$97,0))),"",(INDEX('Batch file entries'!A$2:A$97,MATCH((ROW(A10)-4)*2,'Batch file entries'!$H$2:$H$97,0)))))</f>
        <v>end</v>
      </c>
      <c r="C10" s="24" t="str">
        <f>IF(ISNA(INDEX('Batch file entries'!C$2:C$97,MATCH((ROW(C10)-4)*2,'Batch file entries'!$H$2:$H$97,0))),"",(INDEX('Batch file entries'!C$2:C$97,MATCH((ROW(C10)-4)*2,'Batch file entries'!$H$2:$H$97,0))))</f>
        <v/>
      </c>
      <c r="D10" s="24" t="str">
        <f>IF(ISNA(INDEX('Batch file entries'!E$2:E$97,MATCH((ROW(D10)-4)*2,'Batch file entries'!$H$2:$H$97,0))),"",(INDEX('Batch file entries'!E$2:E$97,MATCH((ROW(D10)-4)*2,'Batch file entries'!$H$2:$H$97,0))))</f>
        <v/>
      </c>
      <c r="E10" s="24" t="str">
        <f>IF(ISNA(INDEX('Batch file entries'!J$2:J$97,MATCH((ROW(E10)-4)*2,'Batch file entries'!$H$2:$H$97,0))),"",(INDEX('Batch file entries'!J$2:J$97,MATCH((ROW(E10)-4)*2,'Batch file entries'!$H$2:$H$97,0))))</f>
        <v/>
      </c>
      <c r="F10" s="24" t="str">
        <f t="shared" si="1"/>
        <v>Genomic DNA</v>
      </c>
      <c r="I10" s="24">
        <f t="shared" si="0"/>
        <v>6</v>
      </c>
      <c r="J10" s="24" t="str">
        <f>IF(C10="","",IF(VLOOKUP(A10,'create SAMPLE BATCH'!$A$5:$C$40,2,FALSE)="","",VLOOKUP(A10,'create SAMPLE BATCH'!$A$5:$C$40,2,FALSE)))</f>
        <v/>
      </c>
    </row>
    <row r="11" spans="1:10" ht="13.9" x14ac:dyDescent="0.3">
      <c r="A11" s="24" t="str">
        <f>IF(IF(ISNA(INDEX('Batch file entries'!A$2:A$97,MATCH((ROW(A11)-4)*2,'Batch file entries'!$H$2:$H$97,0))),"",(INDEX('Batch file entries'!A$2:A$97,MATCH((ROW(A11)-4)*2,'Batch file entries'!$H$2:$H$97,0))))="","end",IF(ISNA(INDEX('Batch file entries'!A$2:A$97,MATCH((ROW(A11)-4)*2,'Batch file entries'!$H$2:$H$97,0))),"",(INDEX('Batch file entries'!A$2:A$97,MATCH((ROW(A11)-4)*2,'Batch file entries'!$H$2:$H$97,0)))))</f>
        <v>end</v>
      </c>
      <c r="C11" s="24" t="str">
        <f>IF(ISNA(INDEX('Batch file entries'!C$2:C$97,MATCH((ROW(C11)-4)*2,'Batch file entries'!$H$2:$H$97,0))),"",(INDEX('Batch file entries'!C$2:C$97,MATCH((ROW(C11)-4)*2,'Batch file entries'!$H$2:$H$97,0))))</f>
        <v/>
      </c>
      <c r="D11" s="24" t="str">
        <f>IF(ISNA(INDEX('Batch file entries'!E$2:E$97,MATCH((ROW(D11)-4)*2,'Batch file entries'!$H$2:$H$97,0))),"",(INDEX('Batch file entries'!E$2:E$97,MATCH((ROW(D11)-4)*2,'Batch file entries'!$H$2:$H$97,0))))</f>
        <v/>
      </c>
      <c r="E11" s="24" t="str">
        <f>IF(ISNA(INDEX('Batch file entries'!J$2:J$97,MATCH((ROW(E11)-4)*2,'Batch file entries'!$H$2:$H$97,0))),"",(INDEX('Batch file entries'!J$2:J$97,MATCH((ROW(E11)-4)*2,'Batch file entries'!$H$2:$H$97,0))))</f>
        <v/>
      </c>
      <c r="F11" s="24" t="str">
        <f t="shared" si="1"/>
        <v>Genomic DNA</v>
      </c>
      <c r="I11" s="24">
        <f t="shared" si="0"/>
        <v>7</v>
      </c>
      <c r="J11" s="24" t="str">
        <f>IF(C11="","",IF(VLOOKUP(A11,'create SAMPLE BATCH'!$A$5:$C$40,2,FALSE)="","",VLOOKUP(A11,'create SAMPLE BATCH'!$A$5:$C$40,2,FALSE)))</f>
        <v/>
      </c>
    </row>
    <row r="12" spans="1:10" ht="13.9" x14ac:dyDescent="0.3">
      <c r="A12" s="24" t="str">
        <f>IF(IF(ISNA(INDEX('Batch file entries'!A$2:A$97,MATCH((ROW(A12)-4)*2,'Batch file entries'!$H$2:$H$97,0))),"",(INDEX('Batch file entries'!A$2:A$97,MATCH((ROW(A12)-4)*2,'Batch file entries'!$H$2:$H$97,0))))="","end",IF(ISNA(INDEX('Batch file entries'!A$2:A$97,MATCH((ROW(A12)-4)*2,'Batch file entries'!$H$2:$H$97,0))),"",(INDEX('Batch file entries'!A$2:A$97,MATCH((ROW(A12)-4)*2,'Batch file entries'!$H$2:$H$97,0)))))</f>
        <v>end</v>
      </c>
      <c r="C12" s="24" t="str">
        <f>IF(ISNA(INDEX('Batch file entries'!C$2:C$97,MATCH((ROW(C12)-4)*2,'Batch file entries'!$H$2:$H$97,0))),"",(INDEX('Batch file entries'!C$2:C$97,MATCH((ROW(C12)-4)*2,'Batch file entries'!$H$2:$H$97,0))))</f>
        <v/>
      </c>
      <c r="D12" s="24" t="str">
        <f>IF(ISNA(INDEX('Batch file entries'!E$2:E$97,MATCH((ROW(D12)-4)*2,'Batch file entries'!$H$2:$H$97,0))),"",(INDEX('Batch file entries'!E$2:E$97,MATCH((ROW(D12)-4)*2,'Batch file entries'!$H$2:$H$97,0))))</f>
        <v/>
      </c>
      <c r="E12" s="24" t="str">
        <f>IF(ISNA(INDEX('Batch file entries'!J$2:J$97,MATCH((ROW(E12)-4)*2,'Batch file entries'!$H$2:$H$97,0))),"",(INDEX('Batch file entries'!J$2:J$97,MATCH((ROW(E12)-4)*2,'Batch file entries'!$H$2:$H$97,0))))</f>
        <v/>
      </c>
      <c r="F12" s="24" t="str">
        <f t="shared" si="1"/>
        <v>Genomic DNA</v>
      </c>
      <c r="I12" s="24">
        <f t="shared" si="0"/>
        <v>8</v>
      </c>
      <c r="J12" s="24" t="str">
        <f>IF(C12="","",IF(VLOOKUP(A12,'create SAMPLE BATCH'!$A$5:$C$40,2,FALSE)="","",VLOOKUP(A12,'create SAMPLE BATCH'!$A$5:$C$40,2,FALSE)))</f>
        <v/>
      </c>
    </row>
    <row r="13" spans="1:10" ht="13.9" x14ac:dyDescent="0.3">
      <c r="A13" s="24" t="str">
        <f>IF(IF(ISNA(INDEX('Batch file entries'!A$2:A$97,MATCH((ROW(A13)-4)*2,'Batch file entries'!$H$2:$H$97,0))),"",(INDEX('Batch file entries'!A$2:A$97,MATCH((ROW(A13)-4)*2,'Batch file entries'!$H$2:$H$97,0))))="","end",IF(ISNA(INDEX('Batch file entries'!A$2:A$97,MATCH((ROW(A13)-4)*2,'Batch file entries'!$H$2:$H$97,0))),"",(INDEX('Batch file entries'!A$2:A$97,MATCH((ROW(A13)-4)*2,'Batch file entries'!$H$2:$H$97,0)))))</f>
        <v>end</v>
      </c>
      <c r="C13" s="24" t="str">
        <f>IF(ISNA(INDEX('Batch file entries'!C$2:C$97,MATCH((ROW(C13)-4)*2,'Batch file entries'!$H$2:$H$97,0))),"",(INDEX('Batch file entries'!C$2:C$97,MATCH((ROW(C13)-4)*2,'Batch file entries'!$H$2:$H$97,0))))</f>
        <v/>
      </c>
      <c r="D13" s="24" t="str">
        <f>IF(ISNA(INDEX('Batch file entries'!E$2:E$97,MATCH((ROW(D13)-4)*2,'Batch file entries'!$H$2:$H$97,0))),"",(INDEX('Batch file entries'!E$2:E$97,MATCH((ROW(D13)-4)*2,'Batch file entries'!$H$2:$H$97,0))))</f>
        <v/>
      </c>
      <c r="E13" s="24" t="str">
        <f>IF(ISNA(INDEX('Batch file entries'!J$2:J$97,MATCH((ROW(E13)-4)*2,'Batch file entries'!$H$2:$H$97,0))),"",(INDEX('Batch file entries'!J$2:J$97,MATCH((ROW(E13)-4)*2,'Batch file entries'!$H$2:$H$97,0))))</f>
        <v/>
      </c>
      <c r="F13" s="24" t="str">
        <f t="shared" si="1"/>
        <v>Genomic DNA</v>
      </c>
      <c r="I13" s="24">
        <f t="shared" si="0"/>
        <v>9</v>
      </c>
      <c r="J13" s="24" t="str">
        <f>IF(C13="","",IF(VLOOKUP(A13,'create SAMPLE BATCH'!$A$5:$C$40,2,FALSE)="","",VLOOKUP(A13,'create SAMPLE BATCH'!$A$5:$C$40,2,FALSE)))</f>
        <v/>
      </c>
    </row>
    <row r="14" spans="1:10" ht="13.9" x14ac:dyDescent="0.3">
      <c r="A14" s="24" t="str">
        <f>IF(IF(ISNA(INDEX('Batch file entries'!A$2:A$97,MATCH((ROW(A14)-4)*2,'Batch file entries'!$H$2:$H$97,0))),"",(INDEX('Batch file entries'!A$2:A$97,MATCH((ROW(A14)-4)*2,'Batch file entries'!$H$2:$H$97,0))))="","end",IF(ISNA(INDEX('Batch file entries'!A$2:A$97,MATCH((ROW(A14)-4)*2,'Batch file entries'!$H$2:$H$97,0))),"",(INDEX('Batch file entries'!A$2:A$97,MATCH((ROW(A14)-4)*2,'Batch file entries'!$H$2:$H$97,0)))))</f>
        <v>end</v>
      </c>
      <c r="C14" s="24" t="str">
        <f>IF(ISNA(INDEX('Batch file entries'!C$2:C$97,MATCH((ROW(C14)-4)*2,'Batch file entries'!$H$2:$H$97,0))),"",(INDEX('Batch file entries'!C$2:C$97,MATCH((ROW(C14)-4)*2,'Batch file entries'!$H$2:$H$97,0))))</f>
        <v/>
      </c>
      <c r="D14" s="24" t="str">
        <f>IF(ISNA(INDEX('Batch file entries'!E$2:E$97,MATCH((ROW(D14)-4)*2,'Batch file entries'!$H$2:$H$97,0))),"",(INDEX('Batch file entries'!E$2:E$97,MATCH((ROW(D14)-4)*2,'Batch file entries'!$H$2:$H$97,0))))</f>
        <v/>
      </c>
      <c r="E14" s="24" t="str">
        <f>IF(ISNA(INDEX('Batch file entries'!J$2:J$97,MATCH((ROW(E14)-4)*2,'Batch file entries'!$H$2:$H$97,0))),"",(INDEX('Batch file entries'!J$2:J$97,MATCH((ROW(E14)-4)*2,'Batch file entries'!$H$2:$H$97,0))))</f>
        <v/>
      </c>
      <c r="F14" s="24" t="str">
        <f t="shared" si="1"/>
        <v>Genomic DNA</v>
      </c>
      <c r="I14" s="24">
        <f t="shared" si="0"/>
        <v>10</v>
      </c>
      <c r="J14" s="24" t="str">
        <f>IF(C14="","",IF(VLOOKUP(A14,'create SAMPLE BATCH'!$A$5:$C$40,2,FALSE)="","",VLOOKUP(A14,'create SAMPLE BATCH'!$A$5:$C$40,2,FALSE)))</f>
        <v/>
      </c>
    </row>
    <row r="15" spans="1:10" ht="13.9" x14ac:dyDescent="0.3">
      <c r="A15" s="24" t="str">
        <f>IF(IF(ISNA(INDEX('Batch file entries'!A$2:A$97,MATCH((ROW(A15)-4)*2,'Batch file entries'!$H$2:$H$97,0))),"",(INDEX('Batch file entries'!A$2:A$97,MATCH((ROW(A15)-4)*2,'Batch file entries'!$H$2:$H$97,0))))="","end",IF(ISNA(INDEX('Batch file entries'!A$2:A$97,MATCH((ROW(A15)-4)*2,'Batch file entries'!$H$2:$H$97,0))),"",(INDEX('Batch file entries'!A$2:A$97,MATCH((ROW(A15)-4)*2,'Batch file entries'!$H$2:$H$97,0)))))</f>
        <v>end</v>
      </c>
      <c r="C15" s="24" t="str">
        <f>IF(ISNA(INDEX('Batch file entries'!C$2:C$97,MATCH((ROW(C15)-4)*2,'Batch file entries'!$H$2:$H$97,0))),"",(INDEX('Batch file entries'!C$2:C$97,MATCH((ROW(C15)-4)*2,'Batch file entries'!$H$2:$H$97,0))))</f>
        <v/>
      </c>
      <c r="D15" s="24" t="str">
        <f>IF(ISNA(INDEX('Batch file entries'!E$2:E$97,MATCH((ROW(D15)-4)*2,'Batch file entries'!$H$2:$H$97,0))),"",(INDEX('Batch file entries'!E$2:E$97,MATCH((ROW(D15)-4)*2,'Batch file entries'!$H$2:$H$97,0))))</f>
        <v/>
      </c>
      <c r="E15" s="24" t="str">
        <f>IF(ISNA(INDEX('Batch file entries'!J$2:J$97,MATCH((ROW(E15)-4)*2,'Batch file entries'!$H$2:$H$97,0))),"",(INDEX('Batch file entries'!J$2:J$97,MATCH((ROW(E15)-4)*2,'Batch file entries'!$H$2:$H$97,0))))</f>
        <v/>
      </c>
      <c r="F15" s="24" t="str">
        <f t="shared" si="1"/>
        <v>Genomic DNA</v>
      </c>
      <c r="I15" s="24">
        <f t="shared" si="0"/>
        <v>11</v>
      </c>
      <c r="J15" s="24" t="str">
        <f>IF(C15="","",IF(VLOOKUP(A15,'create SAMPLE BATCH'!$A$5:$C$40,2,FALSE)="","",VLOOKUP(A15,'create SAMPLE BATCH'!$A$5:$C$40,2,FALSE)))</f>
        <v/>
      </c>
    </row>
    <row r="16" spans="1:10" ht="13.9" x14ac:dyDescent="0.3">
      <c r="A16" s="24" t="str">
        <f>IF(IF(ISNA(INDEX('Batch file entries'!A$2:A$97,MATCH((ROW(A16)-4)*2,'Batch file entries'!$H$2:$H$97,0))),"",(INDEX('Batch file entries'!A$2:A$97,MATCH((ROW(A16)-4)*2,'Batch file entries'!$H$2:$H$97,0))))="","end",IF(ISNA(INDEX('Batch file entries'!A$2:A$97,MATCH((ROW(A16)-4)*2,'Batch file entries'!$H$2:$H$97,0))),"",(INDEX('Batch file entries'!A$2:A$97,MATCH((ROW(A16)-4)*2,'Batch file entries'!$H$2:$H$97,0)))))</f>
        <v>end</v>
      </c>
      <c r="C16" s="24" t="str">
        <f>IF(ISNA(INDEX('Batch file entries'!C$2:C$97,MATCH((ROW(C16)-4)*2,'Batch file entries'!$H$2:$H$97,0))),"",(INDEX('Batch file entries'!C$2:C$97,MATCH((ROW(C16)-4)*2,'Batch file entries'!$H$2:$H$97,0))))</f>
        <v/>
      </c>
      <c r="D16" s="24" t="str">
        <f>IF(ISNA(INDEX('Batch file entries'!E$2:E$97,MATCH((ROW(D16)-4)*2,'Batch file entries'!$H$2:$H$97,0))),"",(INDEX('Batch file entries'!E$2:E$97,MATCH((ROW(D16)-4)*2,'Batch file entries'!$H$2:$H$97,0))))</f>
        <v/>
      </c>
      <c r="E16" s="24" t="str">
        <f>IF(ISNA(INDEX('Batch file entries'!J$2:J$97,MATCH((ROW(E16)-4)*2,'Batch file entries'!$H$2:$H$97,0))),"",(INDEX('Batch file entries'!J$2:J$97,MATCH((ROW(E16)-4)*2,'Batch file entries'!$H$2:$H$97,0))))</f>
        <v/>
      </c>
      <c r="F16" s="24" t="str">
        <f t="shared" si="1"/>
        <v>Genomic DNA</v>
      </c>
      <c r="I16" s="24">
        <f t="shared" si="0"/>
        <v>12</v>
      </c>
      <c r="J16" s="24" t="str">
        <f>IF(C16="","",IF(VLOOKUP(A16,'create SAMPLE BATCH'!$A$5:$C$40,2,FALSE)="","",VLOOKUP(A16,'create SAMPLE BATCH'!$A$5:$C$40,2,FALSE)))</f>
        <v/>
      </c>
    </row>
    <row r="17" spans="1:10" ht="13.9" x14ac:dyDescent="0.3">
      <c r="A17" s="24" t="str">
        <f>IF(IF(ISNA(INDEX('Batch file entries'!A$2:A$97,MATCH((ROW(A17)-4)*2,'Batch file entries'!$H$2:$H$97,0))),"",(INDEX('Batch file entries'!A$2:A$97,MATCH((ROW(A17)-4)*2,'Batch file entries'!$H$2:$H$97,0))))="","end",IF(ISNA(INDEX('Batch file entries'!A$2:A$97,MATCH((ROW(A17)-4)*2,'Batch file entries'!$H$2:$H$97,0))),"",(INDEX('Batch file entries'!A$2:A$97,MATCH((ROW(A17)-4)*2,'Batch file entries'!$H$2:$H$97,0)))))</f>
        <v>end</v>
      </c>
      <c r="C17" s="24" t="str">
        <f>IF(ISNA(INDEX('Batch file entries'!C$2:C$97,MATCH((ROW(C17)-4)*2,'Batch file entries'!$H$2:$H$97,0))),"",(INDEX('Batch file entries'!C$2:C$97,MATCH((ROW(C17)-4)*2,'Batch file entries'!$H$2:$H$97,0))))</f>
        <v/>
      </c>
      <c r="D17" s="24" t="str">
        <f>IF(ISNA(INDEX('Batch file entries'!E$2:E$97,MATCH((ROW(D17)-4)*2,'Batch file entries'!$H$2:$H$97,0))),"",(INDEX('Batch file entries'!E$2:E$97,MATCH((ROW(D17)-4)*2,'Batch file entries'!$H$2:$H$97,0))))</f>
        <v/>
      </c>
      <c r="E17" s="24" t="str">
        <f>IF(ISNA(INDEX('Batch file entries'!J$2:J$97,MATCH((ROW(E17)-4)*2,'Batch file entries'!$H$2:$H$97,0))),"",(INDEX('Batch file entries'!J$2:J$97,MATCH((ROW(E17)-4)*2,'Batch file entries'!$H$2:$H$97,0))))</f>
        <v/>
      </c>
      <c r="F17" s="24" t="str">
        <f t="shared" si="1"/>
        <v>Genomic DNA</v>
      </c>
      <c r="I17" s="24">
        <f t="shared" si="0"/>
        <v>13</v>
      </c>
      <c r="J17" s="24" t="str">
        <f>IF(C17="","",IF(VLOOKUP(A17,'create SAMPLE BATCH'!$A$5:$C$40,2,FALSE)="","",VLOOKUP(A17,'create SAMPLE BATCH'!$A$5:$C$40,2,FALSE)))</f>
        <v/>
      </c>
    </row>
    <row r="18" spans="1:10" ht="13.9" x14ac:dyDescent="0.3">
      <c r="A18" s="24" t="str">
        <f>IF(IF(ISNA(INDEX('Batch file entries'!A$2:A$97,MATCH((ROW(A18)-4)*2,'Batch file entries'!$H$2:$H$97,0))),"",(INDEX('Batch file entries'!A$2:A$97,MATCH((ROW(A18)-4)*2,'Batch file entries'!$H$2:$H$97,0))))="","end",IF(ISNA(INDEX('Batch file entries'!A$2:A$97,MATCH((ROW(A18)-4)*2,'Batch file entries'!$H$2:$H$97,0))),"",(INDEX('Batch file entries'!A$2:A$97,MATCH((ROW(A18)-4)*2,'Batch file entries'!$H$2:$H$97,0)))))</f>
        <v>end</v>
      </c>
      <c r="C18" s="24" t="str">
        <f>IF(ISNA(INDEX('Batch file entries'!C$2:C$97,MATCH((ROW(C18)-4)*2,'Batch file entries'!$H$2:$H$97,0))),"",(INDEX('Batch file entries'!C$2:C$97,MATCH((ROW(C18)-4)*2,'Batch file entries'!$H$2:$H$97,0))))</f>
        <v/>
      </c>
      <c r="D18" s="24" t="str">
        <f>IF(ISNA(INDEX('Batch file entries'!E$2:E$97,MATCH((ROW(D18)-4)*2,'Batch file entries'!$H$2:$H$97,0))),"",(INDEX('Batch file entries'!E$2:E$97,MATCH((ROW(D18)-4)*2,'Batch file entries'!$H$2:$H$97,0))))</f>
        <v/>
      </c>
      <c r="E18" s="24" t="str">
        <f>IF(ISNA(INDEX('Batch file entries'!J$2:J$97,MATCH((ROW(E18)-4)*2,'Batch file entries'!$H$2:$H$97,0))),"",(INDEX('Batch file entries'!J$2:J$97,MATCH((ROW(E18)-4)*2,'Batch file entries'!$H$2:$H$97,0))))</f>
        <v/>
      </c>
      <c r="F18" s="24" t="str">
        <f t="shared" si="1"/>
        <v>Genomic DNA</v>
      </c>
      <c r="I18" s="24">
        <f t="shared" si="0"/>
        <v>14</v>
      </c>
      <c r="J18" s="24" t="str">
        <f>IF(C18="","",IF(VLOOKUP(A18,'create SAMPLE BATCH'!$A$5:$C$40,2,FALSE)="","",VLOOKUP(A18,'create SAMPLE BATCH'!$A$5:$C$40,2,FALSE)))</f>
        <v/>
      </c>
    </row>
    <row r="19" spans="1:10" ht="13.9" x14ac:dyDescent="0.3">
      <c r="A19" s="24" t="str">
        <f>IF(IF(ISNA(INDEX('Batch file entries'!A$2:A$97,MATCH((ROW(A19)-4)*2,'Batch file entries'!$H$2:$H$97,0))),"",(INDEX('Batch file entries'!A$2:A$97,MATCH((ROW(A19)-4)*2,'Batch file entries'!$H$2:$H$97,0))))="","end",IF(ISNA(INDEX('Batch file entries'!A$2:A$97,MATCH((ROW(A19)-4)*2,'Batch file entries'!$H$2:$H$97,0))),"",(INDEX('Batch file entries'!A$2:A$97,MATCH((ROW(A19)-4)*2,'Batch file entries'!$H$2:$H$97,0)))))</f>
        <v>end</v>
      </c>
      <c r="C19" s="24" t="str">
        <f>IF(ISNA(INDEX('Batch file entries'!C$2:C$97,MATCH((ROW(C19)-4)*2,'Batch file entries'!$H$2:$H$97,0))),"",(INDEX('Batch file entries'!C$2:C$97,MATCH((ROW(C19)-4)*2,'Batch file entries'!$H$2:$H$97,0))))</f>
        <v/>
      </c>
      <c r="D19" s="24" t="str">
        <f>IF(ISNA(INDEX('Batch file entries'!E$2:E$97,MATCH((ROW(D19)-4)*2,'Batch file entries'!$H$2:$H$97,0))),"",(INDEX('Batch file entries'!E$2:E$97,MATCH((ROW(D19)-4)*2,'Batch file entries'!$H$2:$H$97,0))))</f>
        <v/>
      </c>
      <c r="E19" s="24" t="str">
        <f>IF(ISNA(INDEX('Batch file entries'!J$2:J$97,MATCH((ROW(E19)-4)*2,'Batch file entries'!$H$2:$H$97,0))),"",(INDEX('Batch file entries'!J$2:J$97,MATCH((ROW(E19)-4)*2,'Batch file entries'!$H$2:$H$97,0))))</f>
        <v/>
      </c>
      <c r="F19" s="24" t="str">
        <f t="shared" si="1"/>
        <v>Genomic DNA</v>
      </c>
      <c r="I19" s="24">
        <f t="shared" si="0"/>
        <v>15</v>
      </c>
      <c r="J19" s="24" t="str">
        <f>IF(C19="","",IF(VLOOKUP(A19,'create SAMPLE BATCH'!$A$5:$C$40,2,FALSE)="","",VLOOKUP(A19,'create SAMPLE BATCH'!$A$5:$C$40,2,FALSE)))</f>
        <v/>
      </c>
    </row>
    <row r="20" spans="1:10" x14ac:dyDescent="0.2">
      <c r="A20" s="24" t="str">
        <f>IF(IF(ISNA(INDEX('Batch file entries'!A$2:A$97,MATCH((ROW(A20)-4)*2,'Batch file entries'!$H$2:$H$97,0))),"",(INDEX('Batch file entries'!A$2:A$97,MATCH((ROW(A20)-4)*2,'Batch file entries'!$H$2:$H$97,0))))="","end",IF(ISNA(INDEX('Batch file entries'!A$2:A$97,MATCH((ROW(A20)-4)*2,'Batch file entries'!$H$2:$H$97,0))),"",(INDEX('Batch file entries'!A$2:A$97,MATCH((ROW(A20)-4)*2,'Batch file entries'!$H$2:$H$97,0)))))</f>
        <v>end</v>
      </c>
      <c r="C20" s="24" t="str">
        <f>IF(ISNA(INDEX('Batch file entries'!C$2:C$97,MATCH((ROW(C20)-4)*2,'Batch file entries'!$H$2:$H$97,0))),"",(INDEX('Batch file entries'!C$2:C$97,MATCH((ROW(C20)-4)*2,'Batch file entries'!$H$2:$H$97,0))))</f>
        <v/>
      </c>
      <c r="D20" s="24" t="str">
        <f>IF(ISNA(INDEX('Batch file entries'!E$2:E$97,MATCH((ROW(D20)-4)*2,'Batch file entries'!$H$2:$H$97,0))),"",(INDEX('Batch file entries'!E$2:E$97,MATCH((ROW(D20)-4)*2,'Batch file entries'!$H$2:$H$97,0))))</f>
        <v/>
      </c>
      <c r="E20" s="24" t="str">
        <f>IF(ISNA(INDEX('Batch file entries'!J$2:J$97,MATCH((ROW(E20)-4)*2,'Batch file entries'!$H$2:$H$97,0))),"",(INDEX('Batch file entries'!J$2:J$97,MATCH((ROW(E20)-4)*2,'Batch file entries'!$H$2:$H$97,0))))</f>
        <v/>
      </c>
      <c r="F20" s="24" t="str">
        <f t="shared" si="1"/>
        <v>Genomic DNA</v>
      </c>
      <c r="I20" s="24">
        <f t="shared" si="0"/>
        <v>16</v>
      </c>
      <c r="J20" s="24" t="str">
        <f>IF(C20="","",IF(VLOOKUP(A20,'create SAMPLE BATCH'!$A$5:$C$40,2,FALSE)="","",VLOOKUP(A20,'create SAMPLE BATCH'!$A$5:$C$40,2,FALSE)))</f>
        <v/>
      </c>
    </row>
    <row r="21" spans="1:10" x14ac:dyDescent="0.2">
      <c r="A21" s="24" t="str">
        <f>IF(IF(ISNA(INDEX('Batch file entries'!A$2:A$97,MATCH((ROW(A21)-4)*2,'Batch file entries'!$H$2:$H$97,0))),"",(INDEX('Batch file entries'!A$2:A$97,MATCH((ROW(A21)-4)*2,'Batch file entries'!$H$2:$H$97,0))))="","end",IF(ISNA(INDEX('Batch file entries'!A$2:A$97,MATCH((ROW(A21)-4)*2,'Batch file entries'!$H$2:$H$97,0))),"",(INDEX('Batch file entries'!A$2:A$97,MATCH((ROW(A21)-4)*2,'Batch file entries'!$H$2:$H$97,0)))))</f>
        <v>end</v>
      </c>
      <c r="C21" s="24" t="str">
        <f>IF(ISNA(INDEX('Batch file entries'!C$2:C$97,MATCH((ROW(C21)-4)*2,'Batch file entries'!$H$2:$H$97,0))),"",(INDEX('Batch file entries'!C$2:C$97,MATCH((ROW(C21)-4)*2,'Batch file entries'!$H$2:$H$97,0))))</f>
        <v/>
      </c>
      <c r="D21" s="24" t="str">
        <f>IF(ISNA(INDEX('Batch file entries'!E$2:E$97,MATCH((ROW(D21)-4)*2,'Batch file entries'!$H$2:$H$97,0))),"",(INDEX('Batch file entries'!E$2:E$97,MATCH((ROW(D21)-4)*2,'Batch file entries'!$H$2:$H$97,0))))</f>
        <v/>
      </c>
      <c r="E21" s="24" t="str">
        <f>IF(ISNA(INDEX('Batch file entries'!J$2:J$97,MATCH((ROW(E21)-4)*2,'Batch file entries'!$H$2:$H$97,0))),"",(INDEX('Batch file entries'!J$2:J$97,MATCH((ROW(E21)-4)*2,'Batch file entries'!$H$2:$H$97,0))))</f>
        <v/>
      </c>
      <c r="F21" s="24" t="str">
        <f t="shared" si="1"/>
        <v>Genomic DNA</v>
      </c>
      <c r="I21" s="24">
        <f t="shared" si="0"/>
        <v>17</v>
      </c>
      <c r="J21" s="24" t="str">
        <f>IF(C21="","",IF(VLOOKUP(A21,'create SAMPLE BATCH'!$A$5:$C$40,2,FALSE)="","",VLOOKUP(A21,'create SAMPLE BATCH'!$A$5:$C$40,2,FALSE)))</f>
        <v/>
      </c>
    </row>
    <row r="22" spans="1:10" x14ac:dyDescent="0.2">
      <c r="A22" s="24" t="str">
        <f>IF(IF(ISNA(INDEX('Batch file entries'!A$2:A$97,MATCH((ROW(A22)-4)*2,'Batch file entries'!$H$2:$H$97,0))),"",(INDEX('Batch file entries'!A$2:A$97,MATCH((ROW(A22)-4)*2,'Batch file entries'!$H$2:$H$97,0))))="","end",IF(ISNA(INDEX('Batch file entries'!A$2:A$97,MATCH((ROW(A22)-4)*2,'Batch file entries'!$H$2:$H$97,0))),"",(INDEX('Batch file entries'!A$2:A$97,MATCH((ROW(A22)-4)*2,'Batch file entries'!$H$2:$H$97,0)))))</f>
        <v>end</v>
      </c>
      <c r="C22" s="24" t="str">
        <f>IF(ISNA(INDEX('Batch file entries'!C$2:C$97,MATCH((ROW(C22)-4)*2,'Batch file entries'!$H$2:$H$97,0))),"",(INDEX('Batch file entries'!C$2:C$97,MATCH((ROW(C22)-4)*2,'Batch file entries'!$H$2:$H$97,0))))</f>
        <v/>
      </c>
      <c r="D22" s="24" t="str">
        <f>IF(ISNA(INDEX('Batch file entries'!E$2:E$97,MATCH((ROW(D22)-4)*2,'Batch file entries'!$H$2:$H$97,0))),"",(INDEX('Batch file entries'!E$2:E$97,MATCH((ROW(D22)-4)*2,'Batch file entries'!$H$2:$H$97,0))))</f>
        <v/>
      </c>
      <c r="E22" s="24" t="str">
        <f>IF(ISNA(INDEX('Batch file entries'!J$2:J$97,MATCH((ROW(E22)-4)*2,'Batch file entries'!$H$2:$H$97,0))),"",(INDEX('Batch file entries'!J$2:J$97,MATCH((ROW(E22)-4)*2,'Batch file entries'!$H$2:$H$97,0))))</f>
        <v/>
      </c>
      <c r="F22" s="24" t="str">
        <f t="shared" si="1"/>
        <v>Genomic DNA</v>
      </c>
      <c r="I22" s="24">
        <f t="shared" si="0"/>
        <v>18</v>
      </c>
      <c r="J22" s="24" t="str">
        <f>IF(C22="","",IF(VLOOKUP(A22,'create SAMPLE BATCH'!$A$5:$C$40,2,FALSE)="","",VLOOKUP(A22,'create SAMPLE BATCH'!$A$5:$C$40,2,FALSE)))</f>
        <v/>
      </c>
    </row>
    <row r="23" spans="1:10" x14ac:dyDescent="0.2">
      <c r="A23" s="24" t="str">
        <f>IF(IF(ISNA(INDEX('Batch file entries'!A$2:A$97,MATCH((ROW(A23)-4)*2,'Batch file entries'!$H$2:$H$97,0))),"",(INDEX('Batch file entries'!A$2:A$97,MATCH((ROW(A23)-4)*2,'Batch file entries'!$H$2:$H$97,0))))="","end",IF(ISNA(INDEX('Batch file entries'!A$2:A$97,MATCH((ROW(A23)-4)*2,'Batch file entries'!$H$2:$H$97,0))),"",(INDEX('Batch file entries'!A$2:A$97,MATCH((ROW(A23)-4)*2,'Batch file entries'!$H$2:$H$97,0)))))</f>
        <v>end</v>
      </c>
      <c r="C23" s="24" t="str">
        <f>IF(ISNA(INDEX('Batch file entries'!C$2:C$97,MATCH((ROW(C23)-4)*2,'Batch file entries'!$H$2:$H$97,0))),"",(INDEX('Batch file entries'!C$2:C$97,MATCH((ROW(C23)-4)*2,'Batch file entries'!$H$2:$H$97,0))))</f>
        <v/>
      </c>
      <c r="D23" s="24" t="str">
        <f>IF(ISNA(INDEX('Batch file entries'!E$2:E$97,MATCH((ROW(D23)-4)*2,'Batch file entries'!$H$2:$H$97,0))),"",(INDEX('Batch file entries'!E$2:E$97,MATCH((ROW(D23)-4)*2,'Batch file entries'!$H$2:$H$97,0))))</f>
        <v/>
      </c>
      <c r="E23" s="24" t="str">
        <f>IF(ISNA(INDEX('Batch file entries'!J$2:J$97,MATCH((ROW(E23)-4)*2,'Batch file entries'!$H$2:$H$97,0))),"",(INDEX('Batch file entries'!J$2:J$97,MATCH((ROW(E23)-4)*2,'Batch file entries'!$H$2:$H$97,0))))</f>
        <v/>
      </c>
      <c r="F23" s="24" t="str">
        <f t="shared" si="1"/>
        <v>Genomic DNA</v>
      </c>
      <c r="I23" s="24">
        <f t="shared" si="0"/>
        <v>19</v>
      </c>
      <c r="J23" s="24" t="str">
        <f>IF(C23="","",IF(VLOOKUP(A23,'create SAMPLE BATCH'!$A$5:$C$40,2,FALSE)="","",VLOOKUP(A23,'create SAMPLE BATCH'!$A$5:$C$40,2,FALSE)))</f>
        <v/>
      </c>
    </row>
    <row r="24" spans="1:10" x14ac:dyDescent="0.2">
      <c r="A24" s="24" t="str">
        <f>IF(IF(ISNA(INDEX('Batch file entries'!A$2:A$97,MATCH((ROW(A24)-4)*2,'Batch file entries'!$H$2:$H$97,0))),"",(INDEX('Batch file entries'!A$2:A$97,MATCH((ROW(A24)-4)*2,'Batch file entries'!$H$2:$H$97,0))))="","end",IF(ISNA(INDEX('Batch file entries'!A$2:A$97,MATCH((ROW(A24)-4)*2,'Batch file entries'!$H$2:$H$97,0))),"",(INDEX('Batch file entries'!A$2:A$97,MATCH((ROW(A24)-4)*2,'Batch file entries'!$H$2:$H$97,0)))))</f>
        <v>end</v>
      </c>
      <c r="C24" s="24" t="str">
        <f>IF(ISNA(INDEX('Batch file entries'!C$2:C$97,MATCH((ROW(C24)-4)*2,'Batch file entries'!$H$2:$H$97,0))),"",(INDEX('Batch file entries'!C$2:C$97,MATCH((ROW(C24)-4)*2,'Batch file entries'!$H$2:$H$97,0))))</f>
        <v/>
      </c>
      <c r="D24" s="24" t="str">
        <f>IF(ISNA(INDEX('Batch file entries'!E$2:E$97,MATCH((ROW(D24)-4)*2,'Batch file entries'!$H$2:$H$97,0))),"",(INDEX('Batch file entries'!E$2:E$97,MATCH((ROW(D24)-4)*2,'Batch file entries'!$H$2:$H$97,0))))</f>
        <v/>
      </c>
      <c r="E24" s="24" t="str">
        <f>IF(ISNA(INDEX('Batch file entries'!J$2:J$97,MATCH((ROW(E24)-4)*2,'Batch file entries'!$H$2:$H$97,0))),"",(INDEX('Batch file entries'!J$2:J$97,MATCH((ROW(E24)-4)*2,'Batch file entries'!$H$2:$H$97,0))))</f>
        <v/>
      </c>
      <c r="F24" s="24" t="str">
        <f t="shared" si="1"/>
        <v>Genomic DNA</v>
      </c>
      <c r="I24" s="24">
        <f t="shared" si="0"/>
        <v>20</v>
      </c>
      <c r="J24" s="24" t="str">
        <f>IF(C24="","",IF(VLOOKUP(A24,'create SAMPLE BATCH'!$A$5:$C$40,2,FALSE)="","",VLOOKUP(A24,'create SAMPLE BATCH'!$A$5:$C$40,2,FALSE)))</f>
        <v/>
      </c>
    </row>
    <row r="25" spans="1:10" x14ac:dyDescent="0.2">
      <c r="A25" s="24" t="str">
        <f>IF(IF(ISNA(INDEX('Batch file entries'!A$2:A$97,MATCH((ROW(A25)-4)*2,'Batch file entries'!$H$2:$H$97,0))),"",(INDEX('Batch file entries'!A$2:A$97,MATCH((ROW(A25)-4)*2,'Batch file entries'!$H$2:$H$97,0))))="","end",IF(ISNA(INDEX('Batch file entries'!A$2:A$97,MATCH((ROW(A25)-4)*2,'Batch file entries'!$H$2:$H$97,0))),"",(INDEX('Batch file entries'!A$2:A$97,MATCH((ROW(A25)-4)*2,'Batch file entries'!$H$2:$H$97,0)))))</f>
        <v>end</v>
      </c>
      <c r="C25" s="24" t="str">
        <f>IF(ISNA(INDEX('Batch file entries'!C$2:C$97,MATCH((ROW(C25)-4)*2,'Batch file entries'!$H$2:$H$97,0))),"",(INDEX('Batch file entries'!C$2:C$97,MATCH((ROW(C25)-4)*2,'Batch file entries'!$H$2:$H$97,0))))</f>
        <v/>
      </c>
      <c r="D25" s="24" t="str">
        <f>IF(ISNA(INDEX('Batch file entries'!E$2:E$97,MATCH((ROW(D25)-4)*2,'Batch file entries'!$H$2:$H$97,0))),"",(INDEX('Batch file entries'!E$2:E$97,MATCH((ROW(D25)-4)*2,'Batch file entries'!$H$2:$H$97,0))))</f>
        <v/>
      </c>
      <c r="E25" s="24" t="str">
        <f>IF(ISNA(INDEX('Batch file entries'!J$2:J$97,MATCH((ROW(E25)-4)*2,'Batch file entries'!$H$2:$H$97,0))),"",(INDEX('Batch file entries'!J$2:J$97,MATCH((ROW(E25)-4)*2,'Batch file entries'!$H$2:$H$97,0))))</f>
        <v/>
      </c>
      <c r="F25" s="24" t="str">
        <f t="shared" si="1"/>
        <v>Genomic DNA</v>
      </c>
      <c r="I25" s="24">
        <f t="shared" si="0"/>
        <v>21</v>
      </c>
      <c r="J25" s="24" t="str">
        <f>IF(C25="","",IF(VLOOKUP(A25,'create SAMPLE BATCH'!$A$5:$C$40,2,FALSE)="","",VLOOKUP(A25,'create SAMPLE BATCH'!$A$5:$C$40,2,FALSE)))</f>
        <v/>
      </c>
    </row>
    <row r="26" spans="1:10" x14ac:dyDescent="0.2">
      <c r="A26" s="24" t="str">
        <f>IF(IF(ISNA(INDEX('Batch file entries'!A$2:A$97,MATCH((ROW(A26)-4)*2,'Batch file entries'!$H$2:$H$97,0))),"",(INDEX('Batch file entries'!A$2:A$97,MATCH((ROW(A26)-4)*2,'Batch file entries'!$H$2:$H$97,0))))="","end",IF(ISNA(INDEX('Batch file entries'!A$2:A$97,MATCH((ROW(A26)-4)*2,'Batch file entries'!$H$2:$H$97,0))),"",(INDEX('Batch file entries'!A$2:A$97,MATCH((ROW(A26)-4)*2,'Batch file entries'!$H$2:$H$97,0)))))</f>
        <v>end</v>
      </c>
      <c r="C26" s="24" t="str">
        <f>IF(ISNA(INDEX('Batch file entries'!C$2:C$97,MATCH((ROW(C26)-4)*2,'Batch file entries'!$H$2:$H$97,0))),"",(INDEX('Batch file entries'!C$2:C$97,MATCH((ROW(C26)-4)*2,'Batch file entries'!$H$2:$H$97,0))))</f>
        <v/>
      </c>
      <c r="D26" s="24" t="str">
        <f>IF(ISNA(INDEX('Batch file entries'!E$2:E$97,MATCH((ROW(D26)-4)*2,'Batch file entries'!$H$2:$H$97,0))),"",(INDEX('Batch file entries'!E$2:E$97,MATCH((ROW(D26)-4)*2,'Batch file entries'!$H$2:$H$97,0))))</f>
        <v/>
      </c>
      <c r="E26" s="24" t="str">
        <f>IF(ISNA(INDEX('Batch file entries'!J$2:J$97,MATCH((ROW(E26)-4)*2,'Batch file entries'!$H$2:$H$97,0))),"",(INDEX('Batch file entries'!J$2:J$97,MATCH((ROW(E26)-4)*2,'Batch file entries'!$H$2:$H$97,0))))</f>
        <v/>
      </c>
      <c r="F26" s="24" t="str">
        <f t="shared" si="1"/>
        <v>Genomic DNA</v>
      </c>
      <c r="I26" s="24">
        <f t="shared" si="0"/>
        <v>22</v>
      </c>
      <c r="J26" s="24" t="str">
        <f>IF(C26="","",IF(VLOOKUP(A26,'create SAMPLE BATCH'!$A$5:$C$40,2,FALSE)="","",VLOOKUP(A26,'create SAMPLE BATCH'!$A$5:$C$40,2,FALSE)))</f>
        <v/>
      </c>
    </row>
    <row r="27" spans="1:10" x14ac:dyDescent="0.2">
      <c r="A27" s="24" t="str">
        <f>IF(IF(ISNA(INDEX('Batch file entries'!A$2:A$97,MATCH((ROW(A27)-4)*2,'Batch file entries'!$H$2:$H$97,0))),"",(INDEX('Batch file entries'!A$2:A$97,MATCH((ROW(A27)-4)*2,'Batch file entries'!$H$2:$H$97,0))))="","end",IF(ISNA(INDEX('Batch file entries'!A$2:A$97,MATCH((ROW(A27)-4)*2,'Batch file entries'!$H$2:$H$97,0))),"",(INDEX('Batch file entries'!A$2:A$97,MATCH((ROW(A27)-4)*2,'Batch file entries'!$H$2:$H$97,0)))))</f>
        <v>end</v>
      </c>
      <c r="C27" s="24" t="str">
        <f>IF(ISNA(INDEX('Batch file entries'!C$2:C$97,MATCH((ROW(C27)-4)*2,'Batch file entries'!$H$2:$H$97,0))),"",(INDEX('Batch file entries'!C$2:C$97,MATCH((ROW(C27)-4)*2,'Batch file entries'!$H$2:$H$97,0))))</f>
        <v/>
      </c>
      <c r="D27" s="24" t="str">
        <f>IF(ISNA(INDEX('Batch file entries'!E$2:E$97,MATCH((ROW(D27)-4)*2,'Batch file entries'!$H$2:$H$97,0))),"",(INDEX('Batch file entries'!E$2:E$97,MATCH((ROW(D27)-4)*2,'Batch file entries'!$H$2:$H$97,0))))</f>
        <v/>
      </c>
      <c r="E27" s="24" t="str">
        <f>IF(ISNA(INDEX('Batch file entries'!J$2:J$97,MATCH((ROW(E27)-4)*2,'Batch file entries'!$H$2:$H$97,0))),"",(INDEX('Batch file entries'!J$2:J$97,MATCH((ROW(E27)-4)*2,'Batch file entries'!$H$2:$H$97,0))))</f>
        <v/>
      </c>
      <c r="F27" s="24" t="str">
        <f t="shared" si="1"/>
        <v>Genomic DNA</v>
      </c>
      <c r="I27" s="24">
        <f t="shared" si="0"/>
        <v>23</v>
      </c>
      <c r="J27" s="24" t="str">
        <f>IF(C27="","",IF(VLOOKUP(A27,'create SAMPLE BATCH'!$A$5:$C$40,2,FALSE)="","",VLOOKUP(A27,'create SAMPLE BATCH'!$A$5:$C$40,2,FALSE)))</f>
        <v/>
      </c>
    </row>
    <row r="28" spans="1:10" x14ac:dyDescent="0.2">
      <c r="A28" s="24" t="str">
        <f>IF(IF(ISNA(INDEX('Batch file entries'!A$2:A$97,MATCH((ROW(A28)-4)*2,'Batch file entries'!$H$2:$H$97,0))),"",(INDEX('Batch file entries'!A$2:A$97,MATCH((ROW(A28)-4)*2,'Batch file entries'!$H$2:$H$97,0))))="","end",IF(ISNA(INDEX('Batch file entries'!A$2:A$97,MATCH((ROW(A28)-4)*2,'Batch file entries'!$H$2:$H$97,0))),"",(INDEX('Batch file entries'!A$2:A$97,MATCH((ROW(A28)-4)*2,'Batch file entries'!$H$2:$H$97,0)))))</f>
        <v>end</v>
      </c>
      <c r="C28" s="24" t="str">
        <f>IF(ISNA(INDEX('Batch file entries'!C$2:C$97,MATCH((ROW(C28)-4)*2,'Batch file entries'!$H$2:$H$97,0))),"",(INDEX('Batch file entries'!C$2:C$97,MATCH((ROW(C28)-4)*2,'Batch file entries'!$H$2:$H$97,0))))</f>
        <v/>
      </c>
      <c r="D28" s="24" t="str">
        <f>IF(ISNA(INDEX('Batch file entries'!E$2:E$97,MATCH((ROW(D28)-4)*2,'Batch file entries'!$H$2:$H$97,0))),"",(INDEX('Batch file entries'!E$2:E$97,MATCH((ROW(D28)-4)*2,'Batch file entries'!$H$2:$H$97,0))))</f>
        <v/>
      </c>
      <c r="E28" s="24" t="str">
        <f>IF(ISNA(INDEX('Batch file entries'!J$2:J$97,MATCH((ROW(E28)-4)*2,'Batch file entries'!$H$2:$H$97,0))),"",(INDEX('Batch file entries'!J$2:J$97,MATCH((ROW(E28)-4)*2,'Batch file entries'!$H$2:$H$97,0))))</f>
        <v/>
      </c>
      <c r="F28" s="24" t="str">
        <f t="shared" si="1"/>
        <v>Genomic DNA</v>
      </c>
      <c r="I28" s="24">
        <f t="shared" si="0"/>
        <v>24</v>
      </c>
      <c r="J28" s="24" t="str">
        <f>IF(C28="","",IF(VLOOKUP(A28,'create SAMPLE BATCH'!$A$5:$C$40,2,FALSE)="","",VLOOKUP(A28,'create SAMPLE BATCH'!$A$5:$C$40,2,FALSE)))</f>
        <v/>
      </c>
    </row>
    <row r="29" spans="1:10" x14ac:dyDescent="0.2">
      <c r="A29" s="24" t="str">
        <f>IF(IF(ISNA(INDEX('Batch file entries'!A$2:A$97,MATCH((ROW(A29)-4)*2,'Batch file entries'!$H$2:$H$97,0))),"",(INDEX('Batch file entries'!A$2:A$97,MATCH((ROW(A29)-4)*2,'Batch file entries'!$H$2:$H$97,0))))="","end",IF(ISNA(INDEX('Batch file entries'!A$2:A$97,MATCH((ROW(A29)-4)*2,'Batch file entries'!$H$2:$H$97,0))),"",(INDEX('Batch file entries'!A$2:A$97,MATCH((ROW(A29)-4)*2,'Batch file entries'!$H$2:$H$97,0)))))</f>
        <v>end</v>
      </c>
      <c r="C29" s="24" t="str">
        <f>IF(ISNA(INDEX('Batch file entries'!C$2:C$97,MATCH((ROW(C29)-4)*2,'Batch file entries'!$H$2:$H$97,0))),"",(INDEX('Batch file entries'!C$2:C$97,MATCH((ROW(C29)-4)*2,'Batch file entries'!$H$2:$H$97,0))))</f>
        <v/>
      </c>
      <c r="D29" s="24" t="str">
        <f>IF(ISNA(INDEX('Batch file entries'!E$2:E$97,MATCH((ROW(D29)-4)*2,'Batch file entries'!$H$2:$H$97,0))),"",(INDEX('Batch file entries'!E$2:E$97,MATCH((ROW(D29)-4)*2,'Batch file entries'!$H$2:$H$97,0))))</f>
        <v/>
      </c>
      <c r="E29" s="24" t="str">
        <f>IF(ISNA(INDEX('Batch file entries'!J$2:J$97,MATCH((ROW(E29)-4)*2,'Batch file entries'!$H$2:$H$97,0))),"",(INDEX('Batch file entries'!J$2:J$97,MATCH((ROW(E29)-4)*2,'Batch file entries'!$H$2:$H$97,0))))</f>
        <v/>
      </c>
      <c r="F29" s="24" t="str">
        <f t="shared" si="1"/>
        <v>Genomic DNA</v>
      </c>
      <c r="I29" s="24">
        <f t="shared" si="0"/>
        <v>25</v>
      </c>
      <c r="J29" s="24" t="str">
        <f>IF(C29="","",IF(VLOOKUP(A29,'create SAMPLE BATCH'!$A$5:$C$40,2,FALSE)="","",VLOOKUP(A29,'create SAMPLE BATCH'!$A$5:$C$40,2,FALSE)))</f>
        <v/>
      </c>
    </row>
    <row r="30" spans="1:10" x14ac:dyDescent="0.2">
      <c r="A30" s="24" t="str">
        <f>IF(IF(ISNA(INDEX('Batch file entries'!A$2:A$97,MATCH((ROW(A30)-4)*2,'Batch file entries'!$H$2:$H$97,0))),"",(INDEX('Batch file entries'!A$2:A$97,MATCH((ROW(A30)-4)*2,'Batch file entries'!$H$2:$H$97,0))))="","end",IF(ISNA(INDEX('Batch file entries'!A$2:A$97,MATCH((ROW(A30)-4)*2,'Batch file entries'!$H$2:$H$97,0))),"",(INDEX('Batch file entries'!A$2:A$97,MATCH((ROW(A30)-4)*2,'Batch file entries'!$H$2:$H$97,0)))))</f>
        <v>end</v>
      </c>
      <c r="C30" s="24" t="str">
        <f>IF(ISNA(INDEX('Batch file entries'!C$2:C$97,MATCH((ROW(C30)-4)*2,'Batch file entries'!$H$2:$H$97,0))),"",(INDEX('Batch file entries'!C$2:C$97,MATCH((ROW(C30)-4)*2,'Batch file entries'!$H$2:$H$97,0))))</f>
        <v/>
      </c>
      <c r="D30" s="24" t="str">
        <f>IF(ISNA(INDEX('Batch file entries'!E$2:E$97,MATCH((ROW(D30)-4)*2,'Batch file entries'!$H$2:$H$97,0))),"",(INDEX('Batch file entries'!E$2:E$97,MATCH((ROW(D30)-4)*2,'Batch file entries'!$H$2:$H$97,0))))</f>
        <v/>
      </c>
      <c r="E30" s="24" t="str">
        <f>IF(ISNA(INDEX('Batch file entries'!J$2:J$97,MATCH((ROW(E30)-4)*2,'Batch file entries'!$H$2:$H$97,0))),"",(INDEX('Batch file entries'!J$2:J$97,MATCH((ROW(E30)-4)*2,'Batch file entries'!$H$2:$H$97,0))))</f>
        <v/>
      </c>
      <c r="F30" s="24" t="str">
        <f t="shared" si="1"/>
        <v>Genomic DNA</v>
      </c>
      <c r="I30" s="24">
        <f t="shared" si="0"/>
        <v>26</v>
      </c>
      <c r="J30" s="24" t="str">
        <f>IF(C30="","",IF(VLOOKUP(A30,'create SAMPLE BATCH'!$A$5:$C$40,2,FALSE)="","",VLOOKUP(A30,'create SAMPLE BATCH'!$A$5:$C$40,2,FALSE)))</f>
        <v/>
      </c>
    </row>
    <row r="31" spans="1:10" x14ac:dyDescent="0.2">
      <c r="A31" s="24" t="str">
        <f>IF(IF(ISNA(INDEX('Batch file entries'!A$2:A$97,MATCH((ROW(A31)-4)*2,'Batch file entries'!$H$2:$H$97,0))),"",(INDEX('Batch file entries'!A$2:A$97,MATCH((ROW(A31)-4)*2,'Batch file entries'!$H$2:$H$97,0))))="","end",IF(ISNA(INDEX('Batch file entries'!A$2:A$97,MATCH((ROW(A31)-4)*2,'Batch file entries'!$H$2:$H$97,0))),"",(INDEX('Batch file entries'!A$2:A$97,MATCH((ROW(A31)-4)*2,'Batch file entries'!$H$2:$H$97,0)))))</f>
        <v>end</v>
      </c>
      <c r="C31" s="24" t="str">
        <f>IF(ISNA(INDEX('Batch file entries'!C$2:C$97,MATCH((ROW(C31)-4)*2,'Batch file entries'!$H$2:$H$97,0))),"",(INDEX('Batch file entries'!C$2:C$97,MATCH((ROW(C31)-4)*2,'Batch file entries'!$H$2:$H$97,0))))</f>
        <v/>
      </c>
      <c r="D31" s="24" t="str">
        <f>IF(ISNA(INDEX('Batch file entries'!E$2:E$97,MATCH((ROW(D31)-4)*2,'Batch file entries'!$H$2:$H$97,0))),"",(INDEX('Batch file entries'!E$2:E$97,MATCH((ROW(D31)-4)*2,'Batch file entries'!$H$2:$H$97,0))))</f>
        <v/>
      </c>
      <c r="E31" s="24" t="str">
        <f>IF(ISNA(INDEX('Batch file entries'!J$2:J$97,MATCH((ROW(E31)-4)*2,'Batch file entries'!$H$2:$H$97,0))),"",(INDEX('Batch file entries'!J$2:J$97,MATCH((ROW(E31)-4)*2,'Batch file entries'!$H$2:$H$97,0))))</f>
        <v/>
      </c>
      <c r="F31" s="24" t="str">
        <f t="shared" si="1"/>
        <v>Genomic DNA</v>
      </c>
      <c r="I31" s="24">
        <f t="shared" si="0"/>
        <v>27</v>
      </c>
      <c r="J31" s="24" t="str">
        <f>IF(C31="","",IF(VLOOKUP(A31,'create SAMPLE BATCH'!$A$5:$C$40,2,FALSE)="","",VLOOKUP(A31,'create SAMPLE BATCH'!$A$5:$C$40,2,FALSE)))</f>
        <v/>
      </c>
    </row>
    <row r="32" spans="1:10" x14ac:dyDescent="0.2">
      <c r="A32" s="24" t="str">
        <f>IF(IF(ISNA(INDEX('Batch file entries'!A$2:A$97,MATCH((ROW(A32)-4)*2,'Batch file entries'!$H$2:$H$97,0))),"",(INDEX('Batch file entries'!A$2:A$97,MATCH((ROW(A32)-4)*2,'Batch file entries'!$H$2:$H$97,0))))="","end",IF(ISNA(INDEX('Batch file entries'!A$2:A$97,MATCH((ROW(A32)-4)*2,'Batch file entries'!$H$2:$H$97,0))),"",(INDEX('Batch file entries'!A$2:A$97,MATCH((ROW(A32)-4)*2,'Batch file entries'!$H$2:$H$97,0)))))</f>
        <v>end</v>
      </c>
      <c r="C32" s="24" t="str">
        <f>IF(ISNA(INDEX('Batch file entries'!C$2:C$97,MATCH((ROW(C32)-4)*2,'Batch file entries'!$H$2:$H$97,0))),"",(INDEX('Batch file entries'!C$2:C$97,MATCH((ROW(C32)-4)*2,'Batch file entries'!$H$2:$H$97,0))))</f>
        <v/>
      </c>
      <c r="D32" s="24" t="str">
        <f>IF(ISNA(INDEX('Batch file entries'!E$2:E$97,MATCH((ROW(D32)-4)*2,'Batch file entries'!$H$2:$H$97,0))),"",(INDEX('Batch file entries'!E$2:E$97,MATCH((ROW(D32)-4)*2,'Batch file entries'!$H$2:$H$97,0))))</f>
        <v/>
      </c>
      <c r="E32" s="24" t="str">
        <f>IF(ISNA(INDEX('Batch file entries'!J$2:J$97,MATCH((ROW(E32)-4)*2,'Batch file entries'!$H$2:$H$97,0))),"",(INDEX('Batch file entries'!J$2:J$97,MATCH((ROW(E32)-4)*2,'Batch file entries'!$H$2:$H$97,0))))</f>
        <v/>
      </c>
      <c r="F32" s="24" t="str">
        <f t="shared" si="1"/>
        <v>Genomic DNA</v>
      </c>
      <c r="I32" s="24">
        <f t="shared" si="0"/>
        <v>28</v>
      </c>
      <c r="J32" s="24" t="str">
        <f>IF(C32="","",IF(VLOOKUP(A32,'create SAMPLE BATCH'!$A$5:$C$40,2,FALSE)="","",VLOOKUP(A32,'create SAMPLE BATCH'!$A$5:$C$40,2,FALSE)))</f>
        <v/>
      </c>
    </row>
    <row r="33" spans="1:10" x14ac:dyDescent="0.2">
      <c r="A33" s="24" t="str">
        <f>IF(IF(ISNA(INDEX('Batch file entries'!A$2:A$97,MATCH((ROW(A33)-4)*2,'Batch file entries'!$H$2:$H$97,0))),"",(INDEX('Batch file entries'!A$2:A$97,MATCH((ROW(A33)-4)*2,'Batch file entries'!$H$2:$H$97,0))))="","end",IF(ISNA(INDEX('Batch file entries'!A$2:A$97,MATCH((ROW(A33)-4)*2,'Batch file entries'!$H$2:$H$97,0))),"",(INDEX('Batch file entries'!A$2:A$97,MATCH((ROW(A33)-4)*2,'Batch file entries'!$H$2:$H$97,0)))))</f>
        <v>end</v>
      </c>
      <c r="C33" s="24" t="str">
        <f>IF(ISNA(INDEX('Batch file entries'!C$2:C$97,MATCH((ROW(C33)-4)*2,'Batch file entries'!$H$2:$H$97,0))),"",(INDEX('Batch file entries'!C$2:C$97,MATCH((ROW(C33)-4)*2,'Batch file entries'!$H$2:$H$97,0))))</f>
        <v/>
      </c>
      <c r="D33" s="24" t="str">
        <f>IF(ISNA(INDEX('Batch file entries'!E$2:E$97,MATCH((ROW(D33)-4)*2,'Batch file entries'!$H$2:$H$97,0))),"",(INDEX('Batch file entries'!E$2:E$97,MATCH((ROW(D33)-4)*2,'Batch file entries'!$H$2:$H$97,0))))</f>
        <v/>
      </c>
      <c r="E33" s="24" t="str">
        <f>IF(ISNA(INDEX('Batch file entries'!J$2:J$97,MATCH((ROW(E33)-4)*2,'Batch file entries'!$H$2:$H$97,0))),"",(INDEX('Batch file entries'!J$2:J$97,MATCH((ROW(E33)-4)*2,'Batch file entries'!$H$2:$H$97,0))))</f>
        <v/>
      </c>
      <c r="F33" s="24" t="str">
        <f t="shared" si="1"/>
        <v>Genomic DNA</v>
      </c>
      <c r="I33" s="24">
        <f t="shared" si="0"/>
        <v>29</v>
      </c>
      <c r="J33" s="24" t="str">
        <f>IF(C33="","",IF(VLOOKUP(A33,'create SAMPLE BATCH'!$A$5:$C$40,2,FALSE)="","",VLOOKUP(A33,'create SAMPLE BATCH'!$A$5:$C$40,2,FALSE)))</f>
        <v/>
      </c>
    </row>
    <row r="34" spans="1:10" x14ac:dyDescent="0.2">
      <c r="A34" s="24" t="str">
        <f>IF(IF(ISNA(INDEX('Batch file entries'!A$2:A$97,MATCH((ROW(A34)-4)*2,'Batch file entries'!$H$2:$H$97,0))),"",(INDEX('Batch file entries'!A$2:A$97,MATCH((ROW(A34)-4)*2,'Batch file entries'!$H$2:$H$97,0))))="","end",IF(ISNA(INDEX('Batch file entries'!A$2:A$97,MATCH((ROW(A34)-4)*2,'Batch file entries'!$H$2:$H$97,0))),"",(INDEX('Batch file entries'!A$2:A$97,MATCH((ROW(A34)-4)*2,'Batch file entries'!$H$2:$H$97,0)))))</f>
        <v>end</v>
      </c>
      <c r="C34" s="24" t="str">
        <f>IF(ISNA(INDEX('Batch file entries'!C$2:C$97,MATCH((ROW(C34)-4)*2,'Batch file entries'!$H$2:$H$97,0))),"",(INDEX('Batch file entries'!C$2:C$97,MATCH((ROW(C34)-4)*2,'Batch file entries'!$H$2:$H$97,0))))</f>
        <v/>
      </c>
      <c r="D34" s="24" t="str">
        <f>IF(ISNA(INDEX('Batch file entries'!E$2:E$97,MATCH((ROW(D34)-4)*2,'Batch file entries'!$H$2:$H$97,0))),"",(INDEX('Batch file entries'!E$2:E$97,MATCH((ROW(D34)-4)*2,'Batch file entries'!$H$2:$H$97,0))))</f>
        <v/>
      </c>
      <c r="E34" s="24" t="str">
        <f>IF(ISNA(INDEX('Batch file entries'!J$2:J$97,MATCH((ROW(E34)-4)*2,'Batch file entries'!$H$2:$H$97,0))),"",(INDEX('Batch file entries'!J$2:J$97,MATCH((ROW(E34)-4)*2,'Batch file entries'!$H$2:$H$97,0))))</f>
        <v/>
      </c>
      <c r="F34" s="24" t="str">
        <f t="shared" si="1"/>
        <v>Genomic DNA</v>
      </c>
      <c r="I34" s="24">
        <f t="shared" si="0"/>
        <v>30</v>
      </c>
      <c r="J34" s="24" t="str">
        <f>IF(C34="","",IF(VLOOKUP(A34,'create SAMPLE BATCH'!$A$5:$C$40,2,FALSE)="","",VLOOKUP(A34,'create SAMPLE BATCH'!$A$5:$C$40,2,FALSE)))</f>
        <v/>
      </c>
    </row>
    <row r="35" spans="1:10" x14ac:dyDescent="0.2">
      <c r="A35" s="24" t="str">
        <f>IF(IF(ISNA(INDEX('Batch file entries'!A$2:A$97,MATCH((ROW(A35)-4)*2,'Batch file entries'!$H$2:$H$97,0))),"",(INDEX('Batch file entries'!A$2:A$97,MATCH((ROW(A35)-4)*2,'Batch file entries'!$H$2:$H$97,0))))="","end",IF(ISNA(INDEX('Batch file entries'!A$2:A$97,MATCH((ROW(A35)-4)*2,'Batch file entries'!$H$2:$H$97,0))),"",(INDEX('Batch file entries'!A$2:A$97,MATCH((ROW(A35)-4)*2,'Batch file entries'!$H$2:$H$97,0)))))</f>
        <v>end</v>
      </c>
      <c r="C35" s="24" t="str">
        <f>IF(ISNA(INDEX('Batch file entries'!C$2:C$97,MATCH((ROW(C35)-4)*2,'Batch file entries'!$H$2:$H$97,0))),"",(INDEX('Batch file entries'!C$2:C$97,MATCH((ROW(C35)-4)*2,'Batch file entries'!$H$2:$H$97,0))))</f>
        <v/>
      </c>
      <c r="D35" s="24" t="str">
        <f>IF(ISNA(INDEX('Batch file entries'!E$2:E$97,MATCH((ROW(D35)-4)*2,'Batch file entries'!$H$2:$H$97,0))),"",(INDEX('Batch file entries'!E$2:E$97,MATCH((ROW(D35)-4)*2,'Batch file entries'!$H$2:$H$97,0))))</f>
        <v/>
      </c>
      <c r="E35" s="24" t="str">
        <f>IF(ISNA(INDEX('Batch file entries'!J$2:J$97,MATCH((ROW(E35)-4)*2,'Batch file entries'!$H$2:$H$97,0))),"",(INDEX('Batch file entries'!J$2:J$97,MATCH((ROW(E35)-4)*2,'Batch file entries'!$H$2:$H$97,0))))</f>
        <v/>
      </c>
      <c r="F35" s="24" t="str">
        <f t="shared" si="1"/>
        <v>Genomic DNA</v>
      </c>
      <c r="I35" s="24">
        <f t="shared" si="0"/>
        <v>31</v>
      </c>
      <c r="J35" s="24" t="str">
        <f>IF(C35="","",IF(VLOOKUP(A35,'create SAMPLE BATCH'!$A$5:$C$40,2,FALSE)="","",VLOOKUP(A35,'create SAMPLE BATCH'!$A$5:$C$40,2,FALSE)))</f>
        <v/>
      </c>
    </row>
    <row r="36" spans="1:10" x14ac:dyDescent="0.2">
      <c r="A36" s="24" t="str">
        <f>IF(IF(ISNA(INDEX('Batch file entries'!A$2:A$97,MATCH((ROW(A36)-4)*2,'Batch file entries'!$H$2:$H$97,0))),"",(INDEX('Batch file entries'!A$2:A$97,MATCH((ROW(A36)-4)*2,'Batch file entries'!$H$2:$H$97,0))))="","end",IF(ISNA(INDEX('Batch file entries'!A$2:A$97,MATCH((ROW(A36)-4)*2,'Batch file entries'!$H$2:$H$97,0))),"",(INDEX('Batch file entries'!A$2:A$97,MATCH((ROW(A36)-4)*2,'Batch file entries'!$H$2:$H$97,0)))))</f>
        <v>end</v>
      </c>
      <c r="C36" s="24" t="str">
        <f>IF(ISNA(INDEX('Batch file entries'!C$2:C$97,MATCH((ROW(C36)-4)*2,'Batch file entries'!$H$2:$H$97,0))),"",(INDEX('Batch file entries'!C$2:C$97,MATCH((ROW(C36)-4)*2,'Batch file entries'!$H$2:$H$97,0))))</f>
        <v/>
      </c>
      <c r="D36" s="24" t="str">
        <f>IF(ISNA(INDEX('Batch file entries'!E$2:E$97,MATCH((ROW(D36)-4)*2,'Batch file entries'!$H$2:$H$97,0))),"",(INDEX('Batch file entries'!E$2:E$97,MATCH((ROW(D36)-4)*2,'Batch file entries'!$H$2:$H$97,0))))</f>
        <v/>
      </c>
      <c r="E36" s="24" t="str">
        <f>IF(ISNA(INDEX('Batch file entries'!J$2:J$97,MATCH((ROW(E36)-4)*2,'Batch file entries'!$H$2:$H$97,0))),"",(INDEX('Batch file entries'!J$2:J$97,MATCH((ROW(E36)-4)*2,'Batch file entries'!$H$2:$H$97,0))))</f>
        <v/>
      </c>
      <c r="F36" s="24" t="str">
        <f t="shared" si="1"/>
        <v>Genomic DNA</v>
      </c>
      <c r="I36" s="24">
        <f t="shared" si="0"/>
        <v>32</v>
      </c>
      <c r="J36" s="24" t="str">
        <f>IF(C36="","",IF(VLOOKUP(A36,'create SAMPLE BATCH'!$A$5:$C$40,2,FALSE)="","",VLOOKUP(A36,'create SAMPLE BATCH'!$A$5:$C$40,2,FALSE)))</f>
        <v/>
      </c>
    </row>
    <row r="37" spans="1:10" x14ac:dyDescent="0.2">
      <c r="A37" s="24" t="str">
        <f>IF(IF(ISNA(INDEX('Batch file entries'!A$2:A$97,MATCH((ROW(A37)-4)*2,'Batch file entries'!$H$2:$H$97,0))),"",(INDEX('Batch file entries'!A$2:A$97,MATCH((ROW(A37)-4)*2,'Batch file entries'!$H$2:$H$97,0))))="","end",IF(ISNA(INDEX('Batch file entries'!A$2:A$97,MATCH((ROW(A37)-4)*2,'Batch file entries'!$H$2:$H$97,0))),"",(INDEX('Batch file entries'!A$2:A$97,MATCH((ROW(A37)-4)*2,'Batch file entries'!$H$2:$H$97,0)))))</f>
        <v>end</v>
      </c>
      <c r="C37" s="24" t="str">
        <f>IF(ISNA(INDEX('Batch file entries'!C$2:C$97,MATCH((ROW(C37)-4)*2,'Batch file entries'!$H$2:$H$97,0))),"",(INDEX('Batch file entries'!C$2:C$97,MATCH((ROW(C37)-4)*2,'Batch file entries'!$H$2:$H$97,0))))</f>
        <v/>
      </c>
      <c r="D37" s="24" t="str">
        <f>IF(ISNA(INDEX('Batch file entries'!E$2:E$97,MATCH((ROW(D37)-4)*2,'Batch file entries'!$H$2:$H$97,0))),"",(INDEX('Batch file entries'!E$2:E$97,MATCH((ROW(D37)-4)*2,'Batch file entries'!$H$2:$H$97,0))))</f>
        <v/>
      </c>
      <c r="E37" s="24" t="str">
        <f>IF(ISNA(INDEX('Batch file entries'!J$2:J$97,MATCH((ROW(E37)-4)*2,'Batch file entries'!$H$2:$H$97,0))),"",(INDEX('Batch file entries'!J$2:J$97,MATCH((ROW(E37)-4)*2,'Batch file entries'!$H$2:$H$97,0))))</f>
        <v/>
      </c>
      <c r="F37" s="24" t="str">
        <f t="shared" si="1"/>
        <v>Genomic DNA</v>
      </c>
      <c r="I37" s="24">
        <f t="shared" si="0"/>
        <v>33</v>
      </c>
      <c r="J37" s="24" t="str">
        <f>IF(C37="","",IF(VLOOKUP(A37,'create SAMPLE BATCH'!$A$5:$C$40,2,FALSE)="","",VLOOKUP(A37,'create SAMPLE BATCH'!$A$5:$C$40,2,FALSE)))</f>
        <v/>
      </c>
    </row>
    <row r="38" spans="1:10" x14ac:dyDescent="0.2">
      <c r="A38" s="24" t="str">
        <f>IF(IF(ISNA(INDEX('Batch file entries'!A$2:A$97,MATCH((ROW(A38)-4)*2,'Batch file entries'!$H$2:$H$97,0))),"",(INDEX('Batch file entries'!A$2:A$97,MATCH((ROW(A38)-4)*2,'Batch file entries'!$H$2:$H$97,0))))="","end",IF(ISNA(INDEX('Batch file entries'!A$2:A$97,MATCH((ROW(A38)-4)*2,'Batch file entries'!$H$2:$H$97,0))),"",(INDEX('Batch file entries'!A$2:A$97,MATCH((ROW(A38)-4)*2,'Batch file entries'!$H$2:$H$97,0)))))</f>
        <v>end</v>
      </c>
      <c r="C38" s="24" t="str">
        <f>IF(ISNA(INDEX('Batch file entries'!C$2:C$97,MATCH((ROW(C38)-4)*2,'Batch file entries'!$H$2:$H$97,0))),"",(INDEX('Batch file entries'!C$2:C$97,MATCH((ROW(C38)-4)*2,'Batch file entries'!$H$2:$H$97,0))))</f>
        <v/>
      </c>
      <c r="D38" s="24" t="str">
        <f>IF(ISNA(INDEX('Batch file entries'!E$2:E$97,MATCH((ROW(D38)-4)*2,'Batch file entries'!$H$2:$H$97,0))),"",(INDEX('Batch file entries'!E$2:E$97,MATCH((ROW(D38)-4)*2,'Batch file entries'!$H$2:$H$97,0))))</f>
        <v/>
      </c>
      <c r="E38" s="24" t="str">
        <f>IF(ISNA(INDEX('Batch file entries'!J$2:J$97,MATCH((ROW(E38)-4)*2,'Batch file entries'!$H$2:$H$97,0))),"",(INDEX('Batch file entries'!J$2:J$97,MATCH((ROW(E38)-4)*2,'Batch file entries'!$H$2:$H$97,0))))</f>
        <v/>
      </c>
      <c r="F38" s="24" t="str">
        <f t="shared" si="1"/>
        <v>Genomic DNA</v>
      </c>
      <c r="I38" s="24">
        <f t="shared" si="0"/>
        <v>34</v>
      </c>
      <c r="J38" s="24" t="str">
        <f>IF(C38="","",IF(VLOOKUP(A38,'create SAMPLE BATCH'!$A$5:$C$40,2,FALSE)="","",VLOOKUP(A38,'create SAMPLE BATCH'!$A$5:$C$40,2,FALSE)))</f>
        <v/>
      </c>
    </row>
    <row r="39" spans="1:10" x14ac:dyDescent="0.2">
      <c r="A39" s="24" t="str">
        <f>IF(IF(ISNA(INDEX('Batch file entries'!A$2:A$97,MATCH((ROW(A39)-4)*2,'Batch file entries'!$H$2:$H$97,0))),"",(INDEX('Batch file entries'!A$2:A$97,MATCH((ROW(A39)-4)*2,'Batch file entries'!$H$2:$H$97,0))))="","end",IF(ISNA(INDEX('Batch file entries'!A$2:A$97,MATCH((ROW(A39)-4)*2,'Batch file entries'!$H$2:$H$97,0))),"",(INDEX('Batch file entries'!A$2:A$97,MATCH((ROW(A39)-4)*2,'Batch file entries'!$H$2:$H$97,0)))))</f>
        <v>end</v>
      </c>
      <c r="C39" s="24" t="str">
        <f>IF(ISNA(INDEX('Batch file entries'!C$2:C$97,MATCH((ROW(C39)-4)*2,'Batch file entries'!$H$2:$H$97,0))),"",(INDEX('Batch file entries'!C$2:C$97,MATCH((ROW(C39)-4)*2,'Batch file entries'!$H$2:$H$97,0))))</f>
        <v/>
      </c>
      <c r="D39" s="24" t="str">
        <f>IF(ISNA(INDEX('Batch file entries'!E$2:E$97,MATCH((ROW(D39)-4)*2,'Batch file entries'!$H$2:$H$97,0))),"",(INDEX('Batch file entries'!E$2:E$97,MATCH((ROW(D39)-4)*2,'Batch file entries'!$H$2:$H$97,0))))</f>
        <v/>
      </c>
      <c r="E39" s="24" t="str">
        <f>IF(ISNA(INDEX('Batch file entries'!J$2:J$97,MATCH((ROW(E39)-4)*2,'Batch file entries'!$H$2:$H$97,0))),"",(INDEX('Batch file entries'!J$2:J$97,MATCH((ROW(E39)-4)*2,'Batch file entries'!$H$2:$H$97,0))))</f>
        <v/>
      </c>
      <c r="F39" s="24" t="str">
        <f t="shared" si="1"/>
        <v>Genomic DNA</v>
      </c>
      <c r="I39" s="24">
        <f t="shared" si="0"/>
        <v>35</v>
      </c>
      <c r="J39" s="24" t="str">
        <f>IF(C39="","",IF(VLOOKUP(A39,'create SAMPLE BATCH'!$A$5:$C$40,2,FALSE)="","",VLOOKUP(A39,'create SAMPLE BATCH'!$A$5:$C$40,2,FALSE)))</f>
        <v/>
      </c>
    </row>
    <row r="40" spans="1:10" x14ac:dyDescent="0.2">
      <c r="A40" s="24" t="str">
        <f>IF(IF(ISNA(INDEX('Batch file entries'!A$2:A$97,MATCH((ROW(A40)-4)*2,'Batch file entries'!$H$2:$H$97,0))),"",(INDEX('Batch file entries'!A$2:A$97,MATCH((ROW(A40)-4)*2,'Batch file entries'!$H$2:$H$97,0))))="","end",IF(ISNA(INDEX('Batch file entries'!A$2:A$97,MATCH((ROW(A40)-4)*2,'Batch file entries'!$H$2:$H$97,0))),"",(INDEX('Batch file entries'!A$2:A$97,MATCH((ROW(A40)-4)*2,'Batch file entries'!$H$2:$H$97,0)))))</f>
        <v>end</v>
      </c>
      <c r="C40" s="24" t="str">
        <f>IF(ISNA(INDEX('Batch file entries'!C$2:C$97,MATCH((ROW(C40)-4)*2,'Batch file entries'!$H$2:$H$97,0))),"",(INDEX('Batch file entries'!C$2:C$97,MATCH((ROW(C40)-4)*2,'Batch file entries'!$H$2:$H$97,0))))</f>
        <v/>
      </c>
      <c r="D40" s="24" t="str">
        <f>IF(ISNA(INDEX('Batch file entries'!E$2:E$97,MATCH((ROW(D40)-4)*2,'Batch file entries'!$H$2:$H$97,0))),"",(INDEX('Batch file entries'!E$2:E$97,MATCH((ROW(D40)-4)*2,'Batch file entries'!$H$2:$H$97,0))))</f>
        <v/>
      </c>
      <c r="E40" s="24" t="str">
        <f>IF(ISNA(INDEX('Batch file entries'!J$2:J$97,MATCH((ROW(E40)-4)*2,'Batch file entries'!$H$2:$H$97,0))),"",(INDEX('Batch file entries'!J$2:J$97,MATCH((ROW(E40)-4)*2,'Batch file entries'!$H$2:$H$97,0))))</f>
        <v/>
      </c>
      <c r="F40" s="24" t="str">
        <f t="shared" si="1"/>
        <v>Genomic DNA</v>
      </c>
      <c r="I40" s="24">
        <f t="shared" si="0"/>
        <v>36</v>
      </c>
      <c r="J40" s="24" t="str">
        <f>IF(C40="","",IF(VLOOKUP(A40,'create SAMPLE BATCH'!$A$5:$C$40,2,FALSE)="","",VLOOKUP(A40,'create SAMPLE BATCH'!$A$5:$C$40,2,FALSE)))</f>
        <v/>
      </c>
    </row>
    <row r="41" spans="1:10" x14ac:dyDescent="0.2">
      <c r="A41" s="24" t="str">
        <f>IF(IF(ISNA(INDEX('Batch file entries'!A$2:A$97,MATCH((ROW(A41)-4)*2,'Batch file entries'!$H$2:$H$97,0))),"",(INDEX('Batch file entries'!A$2:A$97,MATCH((ROW(A41)-4)*2,'Batch file entries'!$H$2:$H$97,0))))="","end",IF(ISNA(INDEX('Batch file entries'!A$2:A$97,MATCH((ROW(A41)-4)*2,'Batch file entries'!$H$2:$H$97,0))),"",(INDEX('Batch file entries'!A$2:A$97,MATCH((ROW(A41)-4)*2,'Batch file entries'!$H$2:$H$97,0)))))</f>
        <v>end</v>
      </c>
      <c r="C41" s="24" t="str">
        <f>IF(ISNA(INDEX('Batch file entries'!C$2:C$97,MATCH((ROW(C41)-4)*2,'Batch file entries'!$H$2:$H$97,0))),"",(INDEX('Batch file entries'!C$2:C$97,MATCH((ROW(C41)-4)*2,'Batch file entries'!$H$2:$H$97,0))))</f>
        <v/>
      </c>
      <c r="D41" s="24" t="str">
        <f>IF(ISNA(INDEX('Batch file entries'!E$2:E$97,MATCH((ROW(D41)-4)*2,'Batch file entries'!$H$2:$H$97,0))),"",(INDEX('Batch file entries'!E$2:E$97,MATCH((ROW(D41)-4)*2,'Batch file entries'!$H$2:$H$97,0))))</f>
        <v/>
      </c>
      <c r="E41" s="24" t="str">
        <f>IF(ISNA(INDEX('Batch file entries'!J$2:J$97,MATCH((ROW(E41)-4)*2,'Batch file entries'!$H$2:$H$97,0))),"",(INDEX('Batch file entries'!J$2:J$97,MATCH((ROW(E41)-4)*2,'Batch file entries'!$H$2:$H$97,0))))</f>
        <v/>
      </c>
      <c r="F41" s="24" t="str">
        <f t="shared" si="1"/>
        <v>Genomic DNA</v>
      </c>
      <c r="I41" s="24">
        <f t="shared" si="0"/>
        <v>37</v>
      </c>
      <c r="J41" s="24" t="str">
        <f>IF(C41="","",IF(VLOOKUP(A41,'create SAMPLE BATCH'!$A$5:$C$40,2,FALSE)="","",VLOOKUP(A41,'create SAMPLE BATCH'!$A$5:$C$40,2,FALSE)))</f>
        <v/>
      </c>
    </row>
    <row r="42" spans="1:10" x14ac:dyDescent="0.2">
      <c r="A42" s="24" t="str">
        <f>IF(IF(ISNA(INDEX('Batch file entries'!A$2:A$97,MATCH((ROW(A42)-4)*2,'Batch file entries'!$H$2:$H$97,0))),"",(INDEX('Batch file entries'!A$2:A$97,MATCH((ROW(A42)-4)*2,'Batch file entries'!$H$2:$H$97,0))))="","end",IF(ISNA(INDEX('Batch file entries'!A$2:A$97,MATCH((ROW(A42)-4)*2,'Batch file entries'!$H$2:$H$97,0))),"",(INDEX('Batch file entries'!A$2:A$97,MATCH((ROW(A42)-4)*2,'Batch file entries'!$H$2:$H$97,0)))))</f>
        <v>end</v>
      </c>
      <c r="C42" s="24" t="str">
        <f>IF(ISNA(INDEX('Batch file entries'!C$2:C$97,MATCH((ROW(C42)-4)*2,'Batch file entries'!$H$2:$H$97,0))),"",(INDEX('Batch file entries'!C$2:C$97,MATCH((ROW(C42)-4)*2,'Batch file entries'!$H$2:$H$97,0))))</f>
        <v/>
      </c>
      <c r="D42" s="24" t="str">
        <f>IF(ISNA(INDEX('Batch file entries'!E$2:E$97,MATCH((ROW(D42)-4)*2,'Batch file entries'!$H$2:$H$97,0))),"",(INDEX('Batch file entries'!E$2:E$97,MATCH((ROW(D42)-4)*2,'Batch file entries'!$H$2:$H$97,0))))</f>
        <v/>
      </c>
      <c r="E42" s="24" t="str">
        <f>IF(ISNA(INDEX('Batch file entries'!J$2:J$97,MATCH((ROW(E42)-4)*2,'Batch file entries'!$H$2:$H$97,0))),"",(INDEX('Batch file entries'!J$2:J$97,MATCH((ROW(E42)-4)*2,'Batch file entries'!$H$2:$H$97,0))))</f>
        <v/>
      </c>
      <c r="F42" s="24" t="str">
        <f t="shared" si="1"/>
        <v>Genomic DNA</v>
      </c>
      <c r="I42" s="24">
        <f t="shared" si="0"/>
        <v>38</v>
      </c>
      <c r="J42" s="24" t="str">
        <f>IF(C42="","",IF(VLOOKUP(A42,'create SAMPLE BATCH'!$A$5:$C$40,2,FALSE)="","",VLOOKUP(A42,'create SAMPLE BATCH'!$A$5:$C$40,2,FALSE)))</f>
        <v/>
      </c>
    </row>
    <row r="43" spans="1:10" x14ac:dyDescent="0.2">
      <c r="A43" s="24" t="str">
        <f>IF(IF(ISNA(INDEX('Batch file entries'!A$2:A$97,MATCH((ROW(A43)-4)*2,'Batch file entries'!$H$2:$H$97,0))),"",(INDEX('Batch file entries'!A$2:A$97,MATCH((ROW(A43)-4)*2,'Batch file entries'!$H$2:$H$97,0))))="","end",IF(ISNA(INDEX('Batch file entries'!A$2:A$97,MATCH((ROW(A43)-4)*2,'Batch file entries'!$H$2:$H$97,0))),"",(INDEX('Batch file entries'!A$2:A$97,MATCH((ROW(A43)-4)*2,'Batch file entries'!$H$2:$H$97,0)))))</f>
        <v>end</v>
      </c>
      <c r="C43" s="24" t="str">
        <f>IF(ISNA(INDEX('Batch file entries'!C$2:C$97,MATCH((ROW(C43)-4)*2,'Batch file entries'!$H$2:$H$97,0))),"",(INDEX('Batch file entries'!C$2:C$97,MATCH((ROW(C43)-4)*2,'Batch file entries'!$H$2:$H$97,0))))</f>
        <v/>
      </c>
      <c r="D43" s="24" t="str">
        <f>IF(ISNA(INDEX('Batch file entries'!E$2:E$97,MATCH((ROW(D43)-4)*2,'Batch file entries'!$H$2:$H$97,0))),"",(INDEX('Batch file entries'!E$2:E$97,MATCH((ROW(D43)-4)*2,'Batch file entries'!$H$2:$H$97,0))))</f>
        <v/>
      </c>
      <c r="E43" s="24" t="str">
        <f>IF(ISNA(INDEX('Batch file entries'!J$2:J$97,MATCH((ROW(E43)-4)*2,'Batch file entries'!$H$2:$H$97,0))),"",(INDEX('Batch file entries'!J$2:J$97,MATCH((ROW(E43)-4)*2,'Batch file entries'!$H$2:$H$97,0))))</f>
        <v/>
      </c>
      <c r="F43" s="24" t="str">
        <f t="shared" si="1"/>
        <v>Genomic DNA</v>
      </c>
      <c r="I43" s="24">
        <f t="shared" si="0"/>
        <v>39</v>
      </c>
      <c r="J43" s="24" t="str">
        <f>IF(C43="","",IF(VLOOKUP(A43,'create SAMPLE BATCH'!$A$5:$C$40,2,FALSE)="","",VLOOKUP(A43,'create SAMPLE BATCH'!$A$5:$C$40,2,FALSE)))</f>
        <v/>
      </c>
    </row>
    <row r="44" spans="1:10" x14ac:dyDescent="0.2">
      <c r="A44" s="24" t="str">
        <f>IF(IF(ISNA(INDEX('Batch file entries'!A$2:A$97,MATCH((ROW(A44)-4)*2,'Batch file entries'!$H$2:$H$97,0))),"",(INDEX('Batch file entries'!A$2:A$97,MATCH((ROW(A44)-4)*2,'Batch file entries'!$H$2:$H$97,0))))="","end",IF(ISNA(INDEX('Batch file entries'!A$2:A$97,MATCH((ROW(A44)-4)*2,'Batch file entries'!$H$2:$H$97,0))),"",(INDEX('Batch file entries'!A$2:A$97,MATCH((ROW(A44)-4)*2,'Batch file entries'!$H$2:$H$97,0)))))</f>
        <v>end</v>
      </c>
      <c r="C44" s="24" t="str">
        <f>IF(ISNA(INDEX('Batch file entries'!C$2:C$97,MATCH((ROW(C44)-4)*2,'Batch file entries'!$H$2:$H$97,0))),"",(INDEX('Batch file entries'!C$2:C$97,MATCH((ROW(C44)-4)*2,'Batch file entries'!$H$2:$H$97,0))))</f>
        <v/>
      </c>
      <c r="D44" s="24" t="str">
        <f>IF(ISNA(INDEX('Batch file entries'!E$2:E$97,MATCH((ROW(D44)-4)*2,'Batch file entries'!$H$2:$H$97,0))),"",(INDEX('Batch file entries'!E$2:E$97,MATCH((ROW(D44)-4)*2,'Batch file entries'!$H$2:$H$97,0))))</f>
        <v/>
      </c>
      <c r="E44" s="24" t="str">
        <f>IF(ISNA(INDEX('Batch file entries'!J$2:J$97,MATCH((ROW(E44)-4)*2,'Batch file entries'!$H$2:$H$97,0))),"",(INDEX('Batch file entries'!J$2:J$97,MATCH((ROW(E44)-4)*2,'Batch file entries'!$H$2:$H$97,0))))</f>
        <v/>
      </c>
      <c r="F44" s="24" t="str">
        <f t="shared" si="1"/>
        <v>Genomic DNA</v>
      </c>
      <c r="I44" s="24">
        <f t="shared" si="0"/>
        <v>40</v>
      </c>
      <c r="J44" s="24" t="str">
        <f>IF(C44="","",IF(VLOOKUP(A44,'create SAMPLE BATCH'!$A$5:$C$40,2,FALSE)="","",VLOOKUP(A44,'create SAMPLE BATCH'!$A$5:$C$40,2,FALSE)))</f>
        <v/>
      </c>
    </row>
    <row r="45" spans="1:10" x14ac:dyDescent="0.2">
      <c r="A45" s="24" t="str">
        <f>IF(IF(ISNA(INDEX('Batch file entries'!A$2:A$97,MATCH((ROW(A45)-4)*2,'Batch file entries'!$H$2:$H$97,0))),"",(INDEX('Batch file entries'!A$2:A$97,MATCH((ROW(A45)-4)*2,'Batch file entries'!$H$2:$H$97,0))))="","end",IF(ISNA(INDEX('Batch file entries'!A$2:A$97,MATCH((ROW(A45)-4)*2,'Batch file entries'!$H$2:$H$97,0))),"",(INDEX('Batch file entries'!A$2:A$97,MATCH((ROW(A45)-4)*2,'Batch file entries'!$H$2:$H$97,0)))))</f>
        <v>end</v>
      </c>
      <c r="C45" s="24" t="str">
        <f>IF(ISNA(INDEX('Batch file entries'!C$2:C$97,MATCH((ROW(C45)-4)*2,'Batch file entries'!$H$2:$H$97,0))),"",(INDEX('Batch file entries'!C$2:C$97,MATCH((ROW(C45)-4)*2,'Batch file entries'!$H$2:$H$97,0))))</f>
        <v/>
      </c>
      <c r="D45" s="24" t="str">
        <f>IF(ISNA(INDEX('Batch file entries'!E$2:E$97,MATCH((ROW(D45)-4)*2,'Batch file entries'!$H$2:$H$97,0))),"",(INDEX('Batch file entries'!E$2:E$97,MATCH((ROW(D45)-4)*2,'Batch file entries'!$H$2:$H$97,0))))</f>
        <v/>
      </c>
      <c r="E45" s="24" t="str">
        <f>IF(ISNA(INDEX('Batch file entries'!J$2:J$97,MATCH((ROW(E45)-4)*2,'Batch file entries'!$H$2:$H$97,0))),"",(INDEX('Batch file entries'!J$2:J$97,MATCH((ROW(E45)-4)*2,'Batch file entries'!$H$2:$H$97,0))))</f>
        <v/>
      </c>
      <c r="F45" s="24" t="str">
        <f t="shared" si="1"/>
        <v>Genomic DNA</v>
      </c>
      <c r="I45" s="24">
        <f t="shared" si="0"/>
        <v>41</v>
      </c>
      <c r="J45" s="24" t="str">
        <f>IF(C45="","",IF(VLOOKUP(A45,'create SAMPLE BATCH'!$A$5:$C$40,2,FALSE)="","",VLOOKUP(A45,'create SAMPLE BATCH'!$A$5:$C$40,2,FALSE)))</f>
        <v/>
      </c>
    </row>
    <row r="46" spans="1:10" x14ac:dyDescent="0.2">
      <c r="A46" s="24" t="str">
        <f>IF(IF(ISNA(INDEX('Batch file entries'!A$2:A$97,MATCH((ROW(A46)-4)*2,'Batch file entries'!$H$2:$H$97,0))),"",(INDEX('Batch file entries'!A$2:A$97,MATCH((ROW(A46)-4)*2,'Batch file entries'!$H$2:$H$97,0))))="","end",IF(ISNA(INDEX('Batch file entries'!A$2:A$97,MATCH((ROW(A46)-4)*2,'Batch file entries'!$H$2:$H$97,0))),"",(INDEX('Batch file entries'!A$2:A$97,MATCH((ROW(A46)-4)*2,'Batch file entries'!$H$2:$H$97,0)))))</f>
        <v>end</v>
      </c>
      <c r="C46" s="24" t="str">
        <f>IF(ISNA(INDEX('Batch file entries'!C$2:C$97,MATCH((ROW(C46)-4)*2,'Batch file entries'!$H$2:$H$97,0))),"",(INDEX('Batch file entries'!C$2:C$97,MATCH((ROW(C46)-4)*2,'Batch file entries'!$H$2:$H$97,0))))</f>
        <v/>
      </c>
      <c r="D46" s="24" t="str">
        <f>IF(ISNA(INDEX('Batch file entries'!E$2:E$97,MATCH((ROW(D46)-4)*2,'Batch file entries'!$H$2:$H$97,0))),"",(INDEX('Batch file entries'!E$2:E$97,MATCH((ROW(D46)-4)*2,'Batch file entries'!$H$2:$H$97,0))))</f>
        <v/>
      </c>
      <c r="E46" s="24" t="str">
        <f>IF(ISNA(INDEX('Batch file entries'!J$2:J$97,MATCH((ROW(E46)-4)*2,'Batch file entries'!$H$2:$H$97,0))),"",(INDEX('Batch file entries'!J$2:J$97,MATCH((ROW(E46)-4)*2,'Batch file entries'!$H$2:$H$97,0))))</f>
        <v/>
      </c>
      <c r="F46" s="24" t="str">
        <f t="shared" si="1"/>
        <v>Genomic DNA</v>
      </c>
      <c r="I46" s="24">
        <f t="shared" si="0"/>
        <v>42</v>
      </c>
      <c r="J46" s="24" t="str">
        <f>IF(C46="","",IF(VLOOKUP(A46,'create SAMPLE BATCH'!$A$5:$C$40,2,FALSE)="","",VLOOKUP(A46,'create SAMPLE BATCH'!$A$5:$C$40,2,FALSE)))</f>
        <v/>
      </c>
    </row>
    <row r="47" spans="1:10" x14ac:dyDescent="0.2">
      <c r="A47" s="24" t="str">
        <f>IF(IF(ISNA(INDEX('Batch file entries'!A$2:A$97,MATCH((ROW(A47)-4)*2,'Batch file entries'!$H$2:$H$97,0))),"",(INDEX('Batch file entries'!A$2:A$97,MATCH((ROW(A47)-4)*2,'Batch file entries'!$H$2:$H$97,0))))="","end",IF(ISNA(INDEX('Batch file entries'!A$2:A$97,MATCH((ROW(A47)-4)*2,'Batch file entries'!$H$2:$H$97,0))),"",(INDEX('Batch file entries'!A$2:A$97,MATCH((ROW(A47)-4)*2,'Batch file entries'!$H$2:$H$97,0)))))</f>
        <v>end</v>
      </c>
      <c r="C47" s="24" t="str">
        <f>IF(ISNA(INDEX('Batch file entries'!C$2:C$97,MATCH((ROW(C47)-4)*2,'Batch file entries'!$H$2:$H$97,0))),"",(INDEX('Batch file entries'!C$2:C$97,MATCH((ROW(C47)-4)*2,'Batch file entries'!$H$2:$H$97,0))))</f>
        <v/>
      </c>
      <c r="D47" s="24" t="str">
        <f>IF(ISNA(INDEX('Batch file entries'!E$2:E$97,MATCH((ROW(D47)-4)*2,'Batch file entries'!$H$2:$H$97,0))),"",(INDEX('Batch file entries'!E$2:E$97,MATCH((ROW(D47)-4)*2,'Batch file entries'!$H$2:$H$97,0))))</f>
        <v/>
      </c>
      <c r="E47" s="24" t="str">
        <f>IF(ISNA(INDEX('Batch file entries'!J$2:J$97,MATCH((ROW(E47)-4)*2,'Batch file entries'!$H$2:$H$97,0))),"",(INDEX('Batch file entries'!J$2:J$97,MATCH((ROW(E47)-4)*2,'Batch file entries'!$H$2:$H$97,0))))</f>
        <v/>
      </c>
      <c r="F47" s="24" t="str">
        <f t="shared" si="1"/>
        <v>Genomic DNA</v>
      </c>
      <c r="I47" s="24">
        <f t="shared" si="0"/>
        <v>43</v>
      </c>
      <c r="J47" s="24" t="str">
        <f>IF(C47="","",IF(VLOOKUP(A47,'create SAMPLE BATCH'!$A$5:$C$40,2,FALSE)="","",VLOOKUP(A47,'create SAMPLE BATCH'!$A$5:$C$40,2,FALSE)))</f>
        <v/>
      </c>
    </row>
    <row r="48" spans="1:10" x14ac:dyDescent="0.2">
      <c r="A48" s="24" t="str">
        <f>IF(IF(ISNA(INDEX('Batch file entries'!A$2:A$97,MATCH((ROW(A48)-4)*2,'Batch file entries'!$H$2:$H$97,0))),"",(INDEX('Batch file entries'!A$2:A$97,MATCH((ROW(A48)-4)*2,'Batch file entries'!$H$2:$H$97,0))))="","end",IF(ISNA(INDEX('Batch file entries'!A$2:A$97,MATCH((ROW(A48)-4)*2,'Batch file entries'!$H$2:$H$97,0))),"",(INDEX('Batch file entries'!A$2:A$97,MATCH((ROW(A48)-4)*2,'Batch file entries'!$H$2:$H$97,0)))))</f>
        <v>end</v>
      </c>
      <c r="C48" s="24" t="str">
        <f>IF(ISNA(INDEX('Batch file entries'!C$2:C$97,MATCH((ROW(C48)-4)*2,'Batch file entries'!$H$2:$H$97,0))),"",(INDEX('Batch file entries'!C$2:C$97,MATCH((ROW(C48)-4)*2,'Batch file entries'!$H$2:$H$97,0))))</f>
        <v/>
      </c>
      <c r="D48" s="24" t="str">
        <f>IF(ISNA(INDEX('Batch file entries'!E$2:E$97,MATCH((ROW(D48)-4)*2,'Batch file entries'!$H$2:$H$97,0))),"",(INDEX('Batch file entries'!E$2:E$97,MATCH((ROW(D48)-4)*2,'Batch file entries'!$H$2:$H$97,0))))</f>
        <v/>
      </c>
      <c r="E48" s="24" t="str">
        <f>IF(ISNA(INDEX('Batch file entries'!J$2:J$97,MATCH((ROW(E48)-4)*2,'Batch file entries'!$H$2:$H$97,0))),"",(INDEX('Batch file entries'!J$2:J$97,MATCH((ROW(E48)-4)*2,'Batch file entries'!$H$2:$H$97,0))))</f>
        <v/>
      </c>
      <c r="F48" s="24" t="str">
        <f t="shared" si="1"/>
        <v>Genomic DNA</v>
      </c>
      <c r="I48" s="24">
        <f t="shared" si="0"/>
        <v>44</v>
      </c>
      <c r="J48" s="24" t="str">
        <f>IF(C48="","",IF(VLOOKUP(A48,'create SAMPLE BATCH'!$A$5:$C$40,2,FALSE)="","",VLOOKUP(A48,'create SAMPLE BATCH'!$A$5:$C$40,2,FALSE)))</f>
        <v/>
      </c>
    </row>
    <row r="49" spans="1:10" x14ac:dyDescent="0.2">
      <c r="A49" s="24" t="str">
        <f>IF(IF(ISNA(INDEX('Batch file entries'!A$2:A$97,MATCH((ROW(A49)-4)*2,'Batch file entries'!$H$2:$H$97,0))),"",(INDEX('Batch file entries'!A$2:A$97,MATCH((ROW(A49)-4)*2,'Batch file entries'!$H$2:$H$97,0))))="","end",IF(ISNA(INDEX('Batch file entries'!A$2:A$97,MATCH((ROW(A49)-4)*2,'Batch file entries'!$H$2:$H$97,0))),"",(INDEX('Batch file entries'!A$2:A$97,MATCH((ROW(A49)-4)*2,'Batch file entries'!$H$2:$H$97,0)))))</f>
        <v>end</v>
      </c>
      <c r="C49" s="24" t="str">
        <f>IF(ISNA(INDEX('Batch file entries'!C$2:C$97,MATCH((ROW(C49)-4)*2,'Batch file entries'!$H$2:$H$97,0))),"",(INDEX('Batch file entries'!C$2:C$97,MATCH((ROW(C49)-4)*2,'Batch file entries'!$H$2:$H$97,0))))</f>
        <v/>
      </c>
      <c r="D49" s="24" t="str">
        <f>IF(ISNA(INDEX('Batch file entries'!E$2:E$97,MATCH((ROW(D49)-4)*2,'Batch file entries'!$H$2:$H$97,0))),"",(INDEX('Batch file entries'!E$2:E$97,MATCH((ROW(D49)-4)*2,'Batch file entries'!$H$2:$H$97,0))))</f>
        <v/>
      </c>
      <c r="E49" s="24" t="str">
        <f>IF(ISNA(INDEX('Batch file entries'!J$2:J$97,MATCH((ROW(E49)-4)*2,'Batch file entries'!$H$2:$H$97,0))),"",(INDEX('Batch file entries'!J$2:J$97,MATCH((ROW(E49)-4)*2,'Batch file entries'!$H$2:$H$97,0))))</f>
        <v/>
      </c>
      <c r="F49" s="24" t="str">
        <f t="shared" si="1"/>
        <v>Genomic DNA</v>
      </c>
      <c r="I49" s="24">
        <f t="shared" si="0"/>
        <v>45</v>
      </c>
      <c r="J49" s="24" t="str">
        <f>IF(C49="","",IF(VLOOKUP(A49,'create SAMPLE BATCH'!$A$5:$C$40,2,FALSE)="","",VLOOKUP(A49,'create SAMPLE BATCH'!$A$5:$C$40,2,FALSE)))</f>
        <v/>
      </c>
    </row>
    <row r="50" spans="1:10" x14ac:dyDescent="0.2">
      <c r="A50" s="24" t="str">
        <f>IF(IF(ISNA(INDEX('Batch file entries'!A$2:A$97,MATCH((ROW(A50)-4)*2,'Batch file entries'!$H$2:$H$97,0))),"",(INDEX('Batch file entries'!A$2:A$97,MATCH((ROW(A50)-4)*2,'Batch file entries'!$H$2:$H$97,0))))="","end",IF(ISNA(INDEX('Batch file entries'!A$2:A$97,MATCH((ROW(A50)-4)*2,'Batch file entries'!$H$2:$H$97,0))),"",(INDEX('Batch file entries'!A$2:A$97,MATCH((ROW(A50)-4)*2,'Batch file entries'!$H$2:$H$97,0)))))</f>
        <v>end</v>
      </c>
      <c r="C50" s="24" t="str">
        <f>IF(ISNA(INDEX('Batch file entries'!C$2:C$97,MATCH((ROW(C50)-4)*2,'Batch file entries'!$H$2:$H$97,0))),"",(INDEX('Batch file entries'!C$2:C$97,MATCH((ROW(C50)-4)*2,'Batch file entries'!$H$2:$H$97,0))))</f>
        <v/>
      </c>
      <c r="D50" s="24" t="str">
        <f>IF(ISNA(INDEX('Batch file entries'!E$2:E$97,MATCH((ROW(D50)-4)*2,'Batch file entries'!$H$2:$H$97,0))),"",(INDEX('Batch file entries'!E$2:E$97,MATCH((ROW(D50)-4)*2,'Batch file entries'!$H$2:$H$97,0))))</f>
        <v/>
      </c>
      <c r="E50" s="24" t="str">
        <f>IF(ISNA(INDEX('Batch file entries'!J$2:J$97,MATCH((ROW(E50)-4)*2,'Batch file entries'!$H$2:$H$97,0))),"",(INDEX('Batch file entries'!J$2:J$97,MATCH((ROW(E50)-4)*2,'Batch file entries'!$H$2:$H$97,0))))</f>
        <v/>
      </c>
      <c r="F50" s="24" t="str">
        <f t="shared" si="1"/>
        <v>Genomic DNA</v>
      </c>
      <c r="I50" s="24">
        <f t="shared" si="0"/>
        <v>46</v>
      </c>
      <c r="J50" s="24" t="str">
        <f>IF(C50="","",IF(VLOOKUP(A50,'create SAMPLE BATCH'!$A$5:$C$40,2,FALSE)="","",VLOOKUP(A50,'create SAMPLE BATCH'!$A$5:$C$40,2,FALSE)))</f>
        <v/>
      </c>
    </row>
    <row r="51" spans="1:10" x14ac:dyDescent="0.2">
      <c r="A51" s="24" t="str">
        <f>IF(IF(ISNA(INDEX('Batch file entries'!A$2:A$97,MATCH((ROW(A51)-4)*2,'Batch file entries'!$H$2:$H$97,0))),"",(INDEX('Batch file entries'!A$2:A$97,MATCH((ROW(A51)-4)*2,'Batch file entries'!$H$2:$H$97,0))))="","end",IF(ISNA(INDEX('Batch file entries'!A$2:A$97,MATCH((ROW(A51)-4)*2,'Batch file entries'!$H$2:$H$97,0))),"",(INDEX('Batch file entries'!A$2:A$97,MATCH((ROW(A51)-4)*2,'Batch file entries'!$H$2:$H$97,0)))))</f>
        <v>end</v>
      </c>
      <c r="C51" s="24" t="str">
        <f>IF(ISNA(INDEX('Batch file entries'!C$2:C$97,MATCH((ROW(C51)-4)*2,'Batch file entries'!$H$2:$H$97,0))),"",(INDEX('Batch file entries'!C$2:C$97,MATCH((ROW(C51)-4)*2,'Batch file entries'!$H$2:$H$97,0))))</f>
        <v/>
      </c>
      <c r="D51" s="24" t="str">
        <f>IF(ISNA(INDEX('Batch file entries'!E$2:E$97,MATCH((ROW(D51)-4)*2,'Batch file entries'!$H$2:$H$97,0))),"",(INDEX('Batch file entries'!E$2:E$97,MATCH((ROW(D51)-4)*2,'Batch file entries'!$H$2:$H$97,0))))</f>
        <v/>
      </c>
      <c r="E51" s="24" t="str">
        <f>IF(ISNA(INDEX('Batch file entries'!J$2:J$97,MATCH((ROW(E51)-4)*2,'Batch file entries'!$H$2:$H$97,0))),"",(INDEX('Batch file entries'!J$2:J$97,MATCH((ROW(E51)-4)*2,'Batch file entries'!$H$2:$H$97,0))))</f>
        <v/>
      </c>
      <c r="F51" s="24" t="str">
        <f t="shared" si="1"/>
        <v>Genomic DNA</v>
      </c>
      <c r="I51" s="24">
        <f t="shared" si="0"/>
        <v>47</v>
      </c>
      <c r="J51" s="24" t="str">
        <f>IF(C51="","",IF(VLOOKUP(A51,'create SAMPLE BATCH'!$A$5:$C$40,2,FALSE)="","",VLOOKUP(A51,'create SAMPLE BATCH'!$A$5:$C$40,2,FALSE)))</f>
        <v/>
      </c>
    </row>
    <row r="52" spans="1:10" x14ac:dyDescent="0.2">
      <c r="A52" s="24" t="str">
        <f>IF(IF(ISNA(INDEX('Batch file entries'!A$2:A$97,MATCH((ROW(A52)-4)*2,'Batch file entries'!$H$2:$H$97,0))),"",(INDEX('Batch file entries'!A$2:A$97,MATCH((ROW(A52)-4)*2,'Batch file entries'!$H$2:$H$97,0))))="","end",IF(ISNA(INDEX('Batch file entries'!A$2:A$97,MATCH((ROW(A52)-4)*2,'Batch file entries'!$H$2:$H$97,0))),"",(INDEX('Batch file entries'!A$2:A$97,MATCH((ROW(A52)-4)*2,'Batch file entries'!$H$2:$H$97,0)))))</f>
        <v>end</v>
      </c>
      <c r="C52" s="24" t="str">
        <f>IF(ISNA(INDEX('Batch file entries'!C$2:C$97,MATCH((ROW(C52)-4)*2,'Batch file entries'!$H$2:$H$97,0))),"",(INDEX('Batch file entries'!C$2:C$97,MATCH((ROW(C52)-4)*2,'Batch file entries'!$H$2:$H$97,0))))</f>
        <v/>
      </c>
      <c r="D52" s="24" t="str">
        <f>IF(ISNA(INDEX('Batch file entries'!E$2:E$97,MATCH((ROW(D52)-4)*2,'Batch file entries'!$H$2:$H$97,0))),"",(INDEX('Batch file entries'!E$2:E$97,MATCH((ROW(D52)-4)*2,'Batch file entries'!$H$2:$H$97,0))))</f>
        <v/>
      </c>
      <c r="E52" s="24" t="str">
        <f>IF(ISNA(INDEX('Batch file entries'!J$2:J$97,MATCH((ROW(E52)-4)*2,'Batch file entries'!$H$2:$H$97,0))),"",(INDEX('Batch file entries'!J$2:J$97,MATCH((ROW(E52)-4)*2,'Batch file entries'!$H$2:$H$97,0))))</f>
        <v/>
      </c>
      <c r="F52" s="24" t="str">
        <f t="shared" si="1"/>
        <v>Genomic DNA</v>
      </c>
      <c r="I52" s="24">
        <f t="shared" si="0"/>
        <v>48</v>
      </c>
      <c r="J52" s="24" t="str">
        <f>IF(C52="","",IF(VLOOKUP(A52,'create SAMPLE BATCH'!$A$5:$C$40,2,FALSE)="","",VLOOKUP(A52,'create SAMPLE BATCH'!$A$5:$C$40,2,FALSE)))</f>
        <v/>
      </c>
    </row>
    <row r="53" spans="1:10" x14ac:dyDescent="0.2">
      <c r="A53" s="24" t="str">
        <f>IF(IF(ISNA(INDEX('Batch file entries'!A$2:A$97,MATCH((ROW(A53)-4)*2,'Batch file entries'!$H$2:$H$97,0))),"",(INDEX('Batch file entries'!A$2:A$97,MATCH((ROW(A53)-4)*2,'Batch file entries'!$H$2:$H$97,0))))="","end",IF(ISNA(INDEX('Batch file entries'!A$2:A$97,MATCH((ROW(A53)-4)*2,'Batch file entries'!$H$2:$H$97,0))),"",(INDEX('Batch file entries'!A$2:A$97,MATCH((ROW(A53)-4)*2,'Batch file entries'!$H$2:$H$97,0)))))</f>
        <v>end</v>
      </c>
      <c r="C53" s="24" t="str">
        <f>IF(ISNA(INDEX('Batch file entries'!C$2:C$97,MATCH((ROW(C53)-4)*2,'Batch file entries'!$H$2:$H$97,0))),"",(INDEX('Batch file entries'!C$2:C$97,MATCH((ROW(C53)-4)*2,'Batch file entries'!$H$2:$H$97,0))))</f>
        <v/>
      </c>
      <c r="D53" s="24" t="str">
        <f>IF(ISNA(INDEX('Batch file entries'!E$2:E$97,MATCH((ROW(D53)-4)*2,'Batch file entries'!$H$2:$H$97,0))),"",(INDEX('Batch file entries'!E$2:E$97,MATCH((ROW(D53)-4)*2,'Batch file entries'!$H$2:$H$97,0))))</f>
        <v/>
      </c>
      <c r="E53" s="24" t="str">
        <f>IF(ISNA(INDEX('Batch file entries'!J$2:J$97,MATCH((ROW(E53)-4)*2,'Batch file entries'!$H$2:$H$97,0))),"",(INDEX('Batch file entries'!J$2:J$97,MATCH((ROW(E53)-4)*2,'Batch file entries'!$H$2:$H$97,0))))</f>
        <v/>
      </c>
      <c r="F53" s="24" t="str">
        <f t="shared" si="1"/>
        <v>Genomic DNA</v>
      </c>
      <c r="I53" s="24">
        <f t="shared" si="0"/>
        <v>49</v>
      </c>
      <c r="J53" s="24" t="str">
        <f>IF(C53="","",IF(VLOOKUP(A53,'create SAMPLE BATCH'!$A$5:$C$40,2,FALSE)="","",VLOOKUP(A53,'create SAMPLE BATCH'!$A$5:$C$40,2,FALSE)))</f>
        <v/>
      </c>
    </row>
    <row r="54" spans="1:10" x14ac:dyDescent="0.2">
      <c r="A54" s="24" t="str">
        <f>IF(IF(ISNA(INDEX('Batch file entries'!A$2:A$97,MATCH((ROW(A54)-4)*2,'Batch file entries'!$H$2:$H$97,0))),"",(INDEX('Batch file entries'!A$2:A$97,MATCH((ROW(A54)-4)*2,'Batch file entries'!$H$2:$H$97,0))))="","end",IF(ISNA(INDEX('Batch file entries'!A$2:A$97,MATCH((ROW(A54)-4)*2,'Batch file entries'!$H$2:$H$97,0))),"",(INDEX('Batch file entries'!A$2:A$97,MATCH((ROW(A54)-4)*2,'Batch file entries'!$H$2:$H$97,0)))))</f>
        <v>end</v>
      </c>
      <c r="C54" s="24" t="str">
        <f>IF(ISNA(INDEX('Batch file entries'!C$2:C$97,MATCH((ROW(C54)-4)*2,'Batch file entries'!$H$2:$H$97,0))),"",(INDEX('Batch file entries'!C$2:C$97,MATCH((ROW(C54)-4)*2,'Batch file entries'!$H$2:$H$97,0))))</f>
        <v/>
      </c>
      <c r="D54" s="24" t="str">
        <f>IF(ISNA(INDEX('Batch file entries'!E$2:E$97,MATCH((ROW(D54)-4)*2,'Batch file entries'!$H$2:$H$97,0))),"",(INDEX('Batch file entries'!E$2:E$97,MATCH((ROW(D54)-4)*2,'Batch file entries'!$H$2:$H$97,0))))</f>
        <v/>
      </c>
      <c r="E54" s="24" t="str">
        <f>IF(ISNA(INDEX('Batch file entries'!J$2:J$97,MATCH((ROW(E54)-4)*2,'Batch file entries'!$H$2:$H$97,0))),"",(INDEX('Batch file entries'!J$2:J$97,MATCH((ROW(E54)-4)*2,'Batch file entries'!$H$2:$H$97,0))))</f>
        <v/>
      </c>
      <c r="F54" s="24" t="str">
        <f t="shared" si="1"/>
        <v>Genomic DNA</v>
      </c>
      <c r="I54" s="24">
        <f t="shared" si="0"/>
        <v>50</v>
      </c>
      <c r="J54" s="24" t="str">
        <f>IF(C54="","",IF(VLOOKUP(A54,'create SAMPLE BATCH'!$A$5:$C$40,2,FALSE)="","",VLOOKUP(A54,'create SAMPLE BATCH'!$A$5:$C$40,2,FALSE)))</f>
        <v/>
      </c>
    </row>
    <row r="55" spans="1:10" x14ac:dyDescent="0.2">
      <c r="A55" s="24" t="str">
        <f>IF(IF(ISNA(INDEX('Batch file entries'!A$2:A$97,MATCH((ROW(A55)-4)*2,'Batch file entries'!$H$2:$H$97,0))),"",(INDEX('Batch file entries'!A$2:A$97,MATCH((ROW(A55)-4)*2,'Batch file entries'!$H$2:$H$97,0))))="","end",IF(ISNA(INDEX('Batch file entries'!A$2:A$97,MATCH((ROW(A55)-4)*2,'Batch file entries'!$H$2:$H$97,0))),"",(INDEX('Batch file entries'!A$2:A$97,MATCH((ROW(A55)-4)*2,'Batch file entries'!$H$2:$H$97,0)))))</f>
        <v>end</v>
      </c>
      <c r="C55" s="24" t="str">
        <f>IF(ISNA(INDEX('Batch file entries'!C$2:C$97,MATCH((ROW(C55)-4)*2,'Batch file entries'!$H$2:$H$97,0))),"",(INDEX('Batch file entries'!C$2:C$97,MATCH((ROW(C55)-4)*2,'Batch file entries'!$H$2:$H$97,0))))</f>
        <v/>
      </c>
      <c r="D55" s="24" t="str">
        <f>IF(ISNA(INDEX('Batch file entries'!E$2:E$97,MATCH((ROW(D55)-4)*2,'Batch file entries'!$H$2:$H$97,0))),"",(INDEX('Batch file entries'!E$2:E$97,MATCH((ROW(D55)-4)*2,'Batch file entries'!$H$2:$H$97,0))))</f>
        <v/>
      </c>
      <c r="E55" s="24" t="str">
        <f>IF(ISNA(INDEX('Batch file entries'!J$2:J$97,MATCH((ROW(E55)-4)*2,'Batch file entries'!$H$2:$H$97,0))),"",(INDEX('Batch file entries'!J$2:J$97,MATCH((ROW(E55)-4)*2,'Batch file entries'!$H$2:$H$97,0))))</f>
        <v/>
      </c>
      <c r="F55" s="24" t="str">
        <f t="shared" si="1"/>
        <v>Genomic DNA</v>
      </c>
      <c r="I55" s="24">
        <f t="shared" si="0"/>
        <v>51</v>
      </c>
      <c r="J55" s="24" t="str">
        <f>IF(C55="","",IF(VLOOKUP(A55,'create SAMPLE BATCH'!$A$5:$C$40,2,FALSE)="","",VLOOKUP(A55,'create SAMPLE BATCH'!$A$5:$C$40,2,FALSE)))</f>
        <v/>
      </c>
    </row>
    <row r="56" spans="1:10" x14ac:dyDescent="0.2">
      <c r="A56" s="24" t="str">
        <f>IF(IF(ISNA(INDEX('Batch file entries'!A$2:A$97,MATCH((ROW(A56)-4)*2,'Batch file entries'!$H$2:$H$97,0))),"",(INDEX('Batch file entries'!A$2:A$97,MATCH((ROW(A56)-4)*2,'Batch file entries'!$H$2:$H$97,0))))="","end",IF(ISNA(INDEX('Batch file entries'!A$2:A$97,MATCH((ROW(A56)-4)*2,'Batch file entries'!$H$2:$H$97,0))),"",(INDEX('Batch file entries'!A$2:A$97,MATCH((ROW(A56)-4)*2,'Batch file entries'!$H$2:$H$97,0)))))</f>
        <v>end</v>
      </c>
      <c r="C56" s="24" t="str">
        <f>IF(ISNA(INDEX('Batch file entries'!C$2:C$97,MATCH((ROW(C56)-4)*2,'Batch file entries'!$H$2:$H$97,0))),"",(INDEX('Batch file entries'!C$2:C$97,MATCH((ROW(C56)-4)*2,'Batch file entries'!$H$2:$H$97,0))))</f>
        <v/>
      </c>
      <c r="D56" s="24" t="str">
        <f>IF(ISNA(INDEX('Batch file entries'!E$2:E$97,MATCH((ROW(D56)-4)*2,'Batch file entries'!$H$2:$H$97,0))),"",(INDEX('Batch file entries'!E$2:E$97,MATCH((ROW(D56)-4)*2,'Batch file entries'!$H$2:$H$97,0))))</f>
        <v/>
      </c>
      <c r="E56" s="24" t="str">
        <f>IF(ISNA(INDEX('Batch file entries'!J$2:J$97,MATCH((ROW(E56)-4)*2,'Batch file entries'!$H$2:$H$97,0))),"",(INDEX('Batch file entries'!J$2:J$97,MATCH((ROW(E56)-4)*2,'Batch file entries'!$H$2:$H$97,0))))</f>
        <v/>
      </c>
      <c r="F56" s="24" t="str">
        <f t="shared" si="1"/>
        <v>Genomic DNA</v>
      </c>
      <c r="I56" s="24">
        <f t="shared" si="0"/>
        <v>52</v>
      </c>
      <c r="J56" s="24" t="str">
        <f>IF(C56="","",IF(VLOOKUP(A56,'create SAMPLE BATCH'!$A$5:$C$40,2,FALSE)="","",VLOOKUP(A56,'create SAMPLE BATCH'!$A$5:$C$40,2,FALSE)))</f>
        <v/>
      </c>
    </row>
    <row r="57" spans="1:10" x14ac:dyDescent="0.2">
      <c r="A57" s="24" t="str">
        <f>IF(IF(ISNA(INDEX('Batch file entries'!A$2:A$97,MATCH((ROW(A57)-4)*2,'Batch file entries'!$H$2:$H$97,0))),"",(INDEX('Batch file entries'!A$2:A$97,MATCH((ROW(A57)-4)*2,'Batch file entries'!$H$2:$H$97,0))))="","end",IF(ISNA(INDEX('Batch file entries'!A$2:A$97,MATCH((ROW(A57)-4)*2,'Batch file entries'!$H$2:$H$97,0))),"",(INDEX('Batch file entries'!A$2:A$97,MATCH((ROW(A57)-4)*2,'Batch file entries'!$H$2:$H$97,0)))))</f>
        <v>end</v>
      </c>
      <c r="C57" s="24" t="str">
        <f>IF(ISNA(INDEX('Batch file entries'!C$2:C$97,MATCH((ROW(C57)-4)*2,'Batch file entries'!$H$2:$H$97,0))),"",(INDEX('Batch file entries'!C$2:C$97,MATCH((ROW(C57)-4)*2,'Batch file entries'!$H$2:$H$97,0))))</f>
        <v/>
      </c>
      <c r="D57" s="24" t="str">
        <f>IF(ISNA(INDEX('Batch file entries'!E$2:E$97,MATCH((ROW(D57)-4)*2,'Batch file entries'!$H$2:$H$97,0))),"",(INDEX('Batch file entries'!E$2:E$97,MATCH((ROW(D57)-4)*2,'Batch file entries'!$H$2:$H$97,0))))</f>
        <v/>
      </c>
      <c r="E57" s="24" t="str">
        <f>IF(ISNA(INDEX('Batch file entries'!J$2:J$97,MATCH((ROW(E57)-4)*2,'Batch file entries'!$H$2:$H$97,0))),"",(INDEX('Batch file entries'!J$2:J$97,MATCH((ROW(E57)-4)*2,'Batch file entries'!$H$2:$H$97,0))))</f>
        <v/>
      </c>
      <c r="F57" s="24" t="str">
        <f t="shared" si="1"/>
        <v>Genomic DNA</v>
      </c>
      <c r="I57" s="24">
        <f t="shared" si="0"/>
        <v>53</v>
      </c>
      <c r="J57" s="24" t="str">
        <f>IF(C57="","",IF(VLOOKUP(A57,'create SAMPLE BATCH'!$A$5:$C$40,2,FALSE)="","",VLOOKUP(A57,'create SAMPLE BATCH'!$A$5:$C$40,2,FALSE)))</f>
        <v/>
      </c>
    </row>
    <row r="58" spans="1:10" x14ac:dyDescent="0.2">
      <c r="A58" s="24" t="str">
        <f>IF(IF(ISNA(INDEX('Batch file entries'!A$2:A$97,MATCH((ROW(A58)-4)*2,'Batch file entries'!$H$2:$H$97,0))),"",(INDEX('Batch file entries'!A$2:A$97,MATCH((ROW(A58)-4)*2,'Batch file entries'!$H$2:$H$97,0))))="","end",IF(ISNA(INDEX('Batch file entries'!A$2:A$97,MATCH((ROW(A58)-4)*2,'Batch file entries'!$H$2:$H$97,0))),"",(INDEX('Batch file entries'!A$2:A$97,MATCH((ROW(A58)-4)*2,'Batch file entries'!$H$2:$H$97,0)))))</f>
        <v>end</v>
      </c>
      <c r="C58" s="24" t="str">
        <f>IF(ISNA(INDEX('Batch file entries'!C$2:C$97,MATCH((ROW(C58)-4)*2,'Batch file entries'!$H$2:$H$97,0))),"",(INDEX('Batch file entries'!C$2:C$97,MATCH((ROW(C58)-4)*2,'Batch file entries'!$H$2:$H$97,0))))</f>
        <v/>
      </c>
      <c r="D58" s="24" t="str">
        <f>IF(ISNA(INDEX('Batch file entries'!E$2:E$97,MATCH((ROW(D58)-4)*2,'Batch file entries'!$H$2:$H$97,0))),"",(INDEX('Batch file entries'!E$2:E$97,MATCH((ROW(D58)-4)*2,'Batch file entries'!$H$2:$H$97,0))))</f>
        <v/>
      </c>
      <c r="E58" s="24" t="str">
        <f>IF(ISNA(INDEX('Batch file entries'!J$2:J$97,MATCH((ROW(E58)-4)*2,'Batch file entries'!$H$2:$H$97,0))),"",(INDEX('Batch file entries'!J$2:J$97,MATCH((ROW(E58)-4)*2,'Batch file entries'!$H$2:$H$97,0))))</f>
        <v/>
      </c>
      <c r="F58" s="24" t="str">
        <f t="shared" si="1"/>
        <v>Genomic DNA</v>
      </c>
      <c r="I58" s="24">
        <f t="shared" si="0"/>
        <v>54</v>
      </c>
      <c r="J58" s="24" t="str">
        <f>IF(C58="","",IF(VLOOKUP(A58,'create SAMPLE BATCH'!$A$5:$C$40,2,FALSE)="","",VLOOKUP(A58,'create SAMPLE BATCH'!$A$5:$C$40,2,FALSE)))</f>
        <v/>
      </c>
    </row>
    <row r="59" spans="1:10" x14ac:dyDescent="0.2">
      <c r="A59" s="24" t="str">
        <f>IF(IF(ISNA(INDEX('Batch file entries'!A$2:A$97,MATCH((ROW(A59)-4)*2,'Batch file entries'!$H$2:$H$97,0))),"",(INDEX('Batch file entries'!A$2:A$97,MATCH((ROW(A59)-4)*2,'Batch file entries'!$H$2:$H$97,0))))="","end",IF(ISNA(INDEX('Batch file entries'!A$2:A$97,MATCH((ROW(A59)-4)*2,'Batch file entries'!$H$2:$H$97,0))),"",(INDEX('Batch file entries'!A$2:A$97,MATCH((ROW(A59)-4)*2,'Batch file entries'!$H$2:$H$97,0)))))</f>
        <v>end</v>
      </c>
      <c r="C59" s="24" t="str">
        <f>IF(ISNA(INDEX('Batch file entries'!C$2:C$97,MATCH((ROW(C59)-4)*2,'Batch file entries'!$H$2:$H$97,0))),"",(INDEX('Batch file entries'!C$2:C$97,MATCH((ROW(C59)-4)*2,'Batch file entries'!$H$2:$H$97,0))))</f>
        <v/>
      </c>
      <c r="D59" s="24" t="str">
        <f>IF(ISNA(INDEX('Batch file entries'!E$2:E$97,MATCH((ROW(D59)-4)*2,'Batch file entries'!$H$2:$H$97,0))),"",(INDEX('Batch file entries'!E$2:E$97,MATCH((ROW(D59)-4)*2,'Batch file entries'!$H$2:$H$97,0))))</f>
        <v/>
      </c>
      <c r="E59" s="24" t="str">
        <f>IF(ISNA(INDEX('Batch file entries'!J$2:J$97,MATCH((ROW(E59)-4)*2,'Batch file entries'!$H$2:$H$97,0))),"",(INDEX('Batch file entries'!J$2:J$97,MATCH((ROW(E59)-4)*2,'Batch file entries'!$H$2:$H$97,0))))</f>
        <v/>
      </c>
      <c r="F59" s="24" t="str">
        <f t="shared" si="1"/>
        <v>Genomic DNA</v>
      </c>
      <c r="I59" s="24">
        <f t="shared" si="0"/>
        <v>55</v>
      </c>
      <c r="J59" s="24" t="str">
        <f>IF(C59="","",IF(VLOOKUP(A59,'create SAMPLE BATCH'!$A$5:$C$40,2,FALSE)="","",VLOOKUP(A59,'create SAMPLE BATCH'!$A$5:$C$40,2,FALSE)))</f>
        <v/>
      </c>
    </row>
    <row r="60" spans="1:10" x14ac:dyDescent="0.2">
      <c r="A60" s="24" t="str">
        <f>IF(IF(ISNA(INDEX('Batch file entries'!A$2:A$97,MATCH((ROW(A60)-4)*2,'Batch file entries'!$H$2:$H$97,0))),"",(INDEX('Batch file entries'!A$2:A$97,MATCH((ROW(A60)-4)*2,'Batch file entries'!$H$2:$H$97,0))))="","end",IF(ISNA(INDEX('Batch file entries'!A$2:A$97,MATCH((ROW(A60)-4)*2,'Batch file entries'!$H$2:$H$97,0))),"",(INDEX('Batch file entries'!A$2:A$97,MATCH((ROW(A60)-4)*2,'Batch file entries'!$H$2:$H$97,0)))))</f>
        <v>end</v>
      </c>
      <c r="C60" s="24" t="str">
        <f>IF(ISNA(INDEX('Batch file entries'!C$2:C$97,MATCH((ROW(C60)-4)*2,'Batch file entries'!$H$2:$H$97,0))),"",(INDEX('Batch file entries'!C$2:C$97,MATCH((ROW(C60)-4)*2,'Batch file entries'!$H$2:$H$97,0))))</f>
        <v/>
      </c>
      <c r="D60" s="24" t="str">
        <f>IF(ISNA(INDEX('Batch file entries'!E$2:E$97,MATCH((ROW(D60)-4)*2,'Batch file entries'!$H$2:$H$97,0))),"",(INDEX('Batch file entries'!E$2:E$97,MATCH((ROW(D60)-4)*2,'Batch file entries'!$H$2:$H$97,0))))</f>
        <v/>
      </c>
      <c r="E60" s="24" t="str">
        <f>IF(ISNA(INDEX('Batch file entries'!J$2:J$97,MATCH((ROW(E60)-4)*2,'Batch file entries'!$H$2:$H$97,0))),"",(INDEX('Batch file entries'!J$2:J$97,MATCH((ROW(E60)-4)*2,'Batch file entries'!$H$2:$H$97,0))))</f>
        <v/>
      </c>
      <c r="F60" s="24" t="str">
        <f t="shared" si="1"/>
        <v>Genomic DNA</v>
      </c>
      <c r="I60" s="24">
        <f t="shared" si="0"/>
        <v>56</v>
      </c>
      <c r="J60" s="24" t="str">
        <f>IF(C60="","",IF(VLOOKUP(A60,'create SAMPLE BATCH'!$A$5:$C$40,2,FALSE)="","",VLOOKUP(A60,'create SAMPLE BATCH'!$A$5:$C$40,2,FALSE)))</f>
        <v/>
      </c>
    </row>
    <row r="61" spans="1:10" x14ac:dyDescent="0.2">
      <c r="A61" s="24" t="str">
        <f>IF(IF(ISNA(INDEX('Batch file entries'!A$2:A$97,MATCH((ROW(A61)-4)*2,'Batch file entries'!$H$2:$H$97,0))),"",(INDEX('Batch file entries'!A$2:A$97,MATCH((ROW(A61)-4)*2,'Batch file entries'!$H$2:$H$97,0))))="","end",IF(ISNA(INDEX('Batch file entries'!A$2:A$97,MATCH((ROW(A61)-4)*2,'Batch file entries'!$H$2:$H$97,0))),"",(INDEX('Batch file entries'!A$2:A$97,MATCH((ROW(A61)-4)*2,'Batch file entries'!$H$2:$H$97,0)))))</f>
        <v>end</v>
      </c>
      <c r="C61" s="24" t="str">
        <f>IF(ISNA(INDEX('Batch file entries'!C$2:C$97,MATCH((ROW(C61)-4)*2,'Batch file entries'!$H$2:$H$97,0))),"",(INDEX('Batch file entries'!C$2:C$97,MATCH((ROW(C61)-4)*2,'Batch file entries'!$H$2:$H$97,0))))</f>
        <v/>
      </c>
      <c r="D61" s="24" t="str">
        <f>IF(ISNA(INDEX('Batch file entries'!E$2:E$97,MATCH((ROW(D61)-4)*2,'Batch file entries'!$H$2:$H$97,0))),"",(INDEX('Batch file entries'!E$2:E$97,MATCH((ROW(D61)-4)*2,'Batch file entries'!$H$2:$H$97,0))))</f>
        <v/>
      </c>
      <c r="E61" s="24" t="str">
        <f>IF(ISNA(INDEX('Batch file entries'!J$2:J$97,MATCH((ROW(E61)-4)*2,'Batch file entries'!$H$2:$H$97,0))),"",(INDEX('Batch file entries'!J$2:J$97,MATCH((ROW(E61)-4)*2,'Batch file entries'!$H$2:$H$97,0))))</f>
        <v/>
      </c>
      <c r="F61" s="24" t="str">
        <f t="shared" si="1"/>
        <v>Genomic DNA</v>
      </c>
      <c r="I61" s="24">
        <f t="shared" si="0"/>
        <v>57</v>
      </c>
      <c r="J61" s="24" t="str">
        <f>IF(C61="","",IF(VLOOKUP(A61,'create SAMPLE BATCH'!$A$5:$C$40,2,FALSE)="","",VLOOKUP(A61,'create SAMPLE BATCH'!$A$5:$C$40,2,FALSE)))</f>
        <v/>
      </c>
    </row>
    <row r="62" spans="1:10" x14ac:dyDescent="0.2">
      <c r="A62" s="24" t="str">
        <f>IF(IF(ISNA(INDEX('Batch file entries'!A$2:A$97,MATCH((ROW(A62)-4)*2,'Batch file entries'!$H$2:$H$97,0))),"",(INDEX('Batch file entries'!A$2:A$97,MATCH((ROW(A62)-4)*2,'Batch file entries'!$H$2:$H$97,0))))="","end",IF(ISNA(INDEX('Batch file entries'!A$2:A$97,MATCH((ROW(A62)-4)*2,'Batch file entries'!$H$2:$H$97,0))),"",(INDEX('Batch file entries'!A$2:A$97,MATCH((ROW(A62)-4)*2,'Batch file entries'!$H$2:$H$97,0)))))</f>
        <v>end</v>
      </c>
      <c r="C62" s="24" t="str">
        <f>IF(ISNA(INDEX('Batch file entries'!C$2:C$97,MATCH((ROW(C62)-4)*2,'Batch file entries'!$H$2:$H$97,0))),"",(INDEX('Batch file entries'!C$2:C$97,MATCH((ROW(C62)-4)*2,'Batch file entries'!$H$2:$H$97,0))))</f>
        <v/>
      </c>
      <c r="D62" s="24" t="str">
        <f>IF(ISNA(INDEX('Batch file entries'!E$2:E$97,MATCH((ROW(D62)-4)*2,'Batch file entries'!$H$2:$H$97,0))),"",(INDEX('Batch file entries'!E$2:E$97,MATCH((ROW(D62)-4)*2,'Batch file entries'!$H$2:$H$97,0))))</f>
        <v/>
      </c>
      <c r="E62" s="24" t="str">
        <f>IF(ISNA(INDEX('Batch file entries'!J$2:J$97,MATCH((ROW(E62)-4)*2,'Batch file entries'!$H$2:$H$97,0))),"",(INDEX('Batch file entries'!J$2:J$97,MATCH((ROW(E62)-4)*2,'Batch file entries'!$H$2:$H$97,0))))</f>
        <v/>
      </c>
      <c r="F62" s="24" t="str">
        <f t="shared" si="1"/>
        <v>Genomic DNA</v>
      </c>
      <c r="I62" s="24">
        <f t="shared" si="0"/>
        <v>58</v>
      </c>
      <c r="J62" s="24" t="str">
        <f>IF(C62="","",IF(VLOOKUP(A62,'create SAMPLE BATCH'!$A$5:$C$40,2,FALSE)="","",VLOOKUP(A62,'create SAMPLE BATCH'!$A$5:$C$40,2,FALSE)))</f>
        <v/>
      </c>
    </row>
    <row r="63" spans="1:10" x14ac:dyDescent="0.2">
      <c r="A63" s="24" t="str">
        <f>IF(IF(ISNA(INDEX('Batch file entries'!A$2:A$97,MATCH((ROW(A63)-4)*2,'Batch file entries'!$H$2:$H$97,0))),"",(INDEX('Batch file entries'!A$2:A$97,MATCH((ROW(A63)-4)*2,'Batch file entries'!$H$2:$H$97,0))))="","end",IF(ISNA(INDEX('Batch file entries'!A$2:A$97,MATCH((ROW(A63)-4)*2,'Batch file entries'!$H$2:$H$97,0))),"",(INDEX('Batch file entries'!A$2:A$97,MATCH((ROW(A63)-4)*2,'Batch file entries'!$H$2:$H$97,0)))))</f>
        <v>end</v>
      </c>
      <c r="C63" s="24" t="str">
        <f>IF(ISNA(INDEX('Batch file entries'!C$2:C$97,MATCH((ROW(C63)-4)*2,'Batch file entries'!$H$2:$H$97,0))),"",(INDEX('Batch file entries'!C$2:C$97,MATCH((ROW(C63)-4)*2,'Batch file entries'!$H$2:$H$97,0))))</f>
        <v/>
      </c>
      <c r="D63" s="24" t="str">
        <f>IF(ISNA(INDEX('Batch file entries'!E$2:E$97,MATCH((ROW(D63)-4)*2,'Batch file entries'!$H$2:$H$97,0))),"",(INDEX('Batch file entries'!E$2:E$97,MATCH((ROW(D63)-4)*2,'Batch file entries'!$H$2:$H$97,0))))</f>
        <v/>
      </c>
      <c r="E63" s="24" t="str">
        <f>IF(ISNA(INDEX('Batch file entries'!J$2:J$97,MATCH((ROW(E63)-4)*2,'Batch file entries'!$H$2:$H$97,0))),"",(INDEX('Batch file entries'!J$2:J$97,MATCH((ROW(E63)-4)*2,'Batch file entries'!$H$2:$H$97,0))))</f>
        <v/>
      </c>
      <c r="F63" s="24" t="str">
        <f t="shared" si="1"/>
        <v>Genomic DNA</v>
      </c>
      <c r="I63" s="24">
        <f t="shared" si="0"/>
        <v>59</v>
      </c>
      <c r="J63" s="24" t="str">
        <f>IF(C63="","",IF(VLOOKUP(A63,'create SAMPLE BATCH'!$A$5:$C$40,2,FALSE)="","",VLOOKUP(A63,'create SAMPLE BATCH'!$A$5:$C$40,2,FALSE)))</f>
        <v/>
      </c>
    </row>
    <row r="64" spans="1:10" x14ac:dyDescent="0.2">
      <c r="A64" s="24" t="str">
        <f>IF(IF(ISNA(INDEX('Batch file entries'!A$2:A$97,MATCH((ROW(A64)-4)*2,'Batch file entries'!$H$2:$H$97,0))),"",(INDEX('Batch file entries'!A$2:A$97,MATCH((ROW(A64)-4)*2,'Batch file entries'!$H$2:$H$97,0))))="","end",IF(ISNA(INDEX('Batch file entries'!A$2:A$97,MATCH((ROW(A64)-4)*2,'Batch file entries'!$H$2:$H$97,0))),"",(INDEX('Batch file entries'!A$2:A$97,MATCH((ROW(A64)-4)*2,'Batch file entries'!$H$2:$H$97,0)))))</f>
        <v>end</v>
      </c>
      <c r="C64" s="24" t="str">
        <f>IF(ISNA(INDEX('Batch file entries'!C$2:C$97,MATCH((ROW(C64)-4)*2,'Batch file entries'!$H$2:$H$97,0))),"",(INDEX('Batch file entries'!C$2:C$97,MATCH((ROW(C64)-4)*2,'Batch file entries'!$H$2:$H$97,0))))</f>
        <v/>
      </c>
      <c r="D64" s="24" t="str">
        <f>IF(ISNA(INDEX('Batch file entries'!E$2:E$97,MATCH((ROW(D64)-4)*2,'Batch file entries'!$H$2:$H$97,0))),"",(INDEX('Batch file entries'!E$2:E$97,MATCH((ROW(D64)-4)*2,'Batch file entries'!$H$2:$H$97,0))))</f>
        <v/>
      </c>
      <c r="E64" s="24" t="str">
        <f>IF(ISNA(INDEX('Batch file entries'!J$2:J$97,MATCH((ROW(E64)-4)*2,'Batch file entries'!$H$2:$H$97,0))),"",(INDEX('Batch file entries'!J$2:J$97,MATCH((ROW(E64)-4)*2,'Batch file entries'!$H$2:$H$97,0))))</f>
        <v/>
      </c>
      <c r="F64" s="24" t="str">
        <f t="shared" si="1"/>
        <v>Genomic DNA</v>
      </c>
      <c r="I64" s="24">
        <f t="shared" si="0"/>
        <v>60</v>
      </c>
      <c r="J64" s="24" t="str">
        <f>IF(C64="","",IF(VLOOKUP(A64,'create SAMPLE BATCH'!$A$5:$C$40,2,FALSE)="","",VLOOKUP(A64,'create SAMPLE BATCH'!$A$5:$C$40,2,FALSE)))</f>
        <v/>
      </c>
    </row>
    <row r="65" spans="1:10" x14ac:dyDescent="0.2">
      <c r="A65" s="24" t="str">
        <f>IF(IF(ISNA(INDEX('Batch file entries'!A$2:A$97,MATCH((ROW(A65)-4)*2,'Batch file entries'!$H$2:$H$97,0))),"",(INDEX('Batch file entries'!A$2:A$97,MATCH((ROW(A65)-4)*2,'Batch file entries'!$H$2:$H$97,0))))="","end",IF(ISNA(INDEX('Batch file entries'!A$2:A$97,MATCH((ROW(A65)-4)*2,'Batch file entries'!$H$2:$H$97,0))),"",(INDEX('Batch file entries'!A$2:A$97,MATCH((ROW(A65)-4)*2,'Batch file entries'!$H$2:$H$97,0)))))</f>
        <v>end</v>
      </c>
      <c r="C65" s="24" t="str">
        <f>IF(ISNA(INDEX('Batch file entries'!C$2:C$97,MATCH((ROW(C65)-4)*2,'Batch file entries'!$H$2:$H$97,0))),"",(INDEX('Batch file entries'!C$2:C$97,MATCH((ROW(C65)-4)*2,'Batch file entries'!$H$2:$H$97,0))))</f>
        <v/>
      </c>
      <c r="D65" s="24" t="str">
        <f>IF(ISNA(INDEX('Batch file entries'!E$2:E$97,MATCH((ROW(D65)-4)*2,'Batch file entries'!$H$2:$H$97,0))),"",(INDEX('Batch file entries'!E$2:E$97,MATCH((ROW(D65)-4)*2,'Batch file entries'!$H$2:$H$97,0))))</f>
        <v/>
      </c>
      <c r="E65" s="24" t="str">
        <f>IF(ISNA(INDEX('Batch file entries'!J$2:J$97,MATCH((ROW(E65)-4)*2,'Batch file entries'!$H$2:$H$97,0))),"",(INDEX('Batch file entries'!J$2:J$97,MATCH((ROW(E65)-4)*2,'Batch file entries'!$H$2:$H$97,0))))</f>
        <v/>
      </c>
      <c r="F65" s="24" t="str">
        <f t="shared" si="1"/>
        <v>Genomic DNA</v>
      </c>
      <c r="I65" s="24">
        <f t="shared" si="0"/>
        <v>61</v>
      </c>
      <c r="J65" s="24" t="str">
        <f>IF(C65="","",IF(VLOOKUP(A65,'create SAMPLE BATCH'!$A$5:$C$40,2,FALSE)="","",VLOOKUP(A65,'create SAMPLE BATCH'!$A$5:$C$40,2,FALSE)))</f>
        <v/>
      </c>
    </row>
    <row r="66" spans="1:10" x14ac:dyDescent="0.2">
      <c r="A66" s="24" t="str">
        <f>IF(IF(ISNA(INDEX('Batch file entries'!A$2:A$97,MATCH((ROW(A66)-4)*2,'Batch file entries'!$H$2:$H$97,0))),"",(INDEX('Batch file entries'!A$2:A$97,MATCH((ROW(A66)-4)*2,'Batch file entries'!$H$2:$H$97,0))))="","end",IF(ISNA(INDEX('Batch file entries'!A$2:A$97,MATCH((ROW(A66)-4)*2,'Batch file entries'!$H$2:$H$97,0))),"",(INDEX('Batch file entries'!A$2:A$97,MATCH((ROW(A66)-4)*2,'Batch file entries'!$H$2:$H$97,0)))))</f>
        <v>end</v>
      </c>
      <c r="C66" s="24" t="str">
        <f>IF(ISNA(INDEX('Batch file entries'!C$2:C$97,MATCH((ROW(C66)-4)*2,'Batch file entries'!$H$2:$H$97,0))),"",(INDEX('Batch file entries'!C$2:C$97,MATCH((ROW(C66)-4)*2,'Batch file entries'!$H$2:$H$97,0))))</f>
        <v/>
      </c>
      <c r="D66" s="24" t="str">
        <f>IF(ISNA(INDEX('Batch file entries'!E$2:E$97,MATCH((ROW(D66)-4)*2,'Batch file entries'!$H$2:$H$97,0))),"",(INDEX('Batch file entries'!E$2:E$97,MATCH((ROW(D66)-4)*2,'Batch file entries'!$H$2:$H$97,0))))</f>
        <v/>
      </c>
      <c r="E66" s="24" t="str">
        <f>IF(ISNA(INDEX('Batch file entries'!J$2:J$97,MATCH((ROW(E66)-4)*2,'Batch file entries'!$H$2:$H$97,0))),"",(INDEX('Batch file entries'!J$2:J$97,MATCH((ROW(E66)-4)*2,'Batch file entries'!$H$2:$H$97,0))))</f>
        <v/>
      </c>
      <c r="F66" s="24" t="str">
        <f t="shared" si="1"/>
        <v>Genomic DNA</v>
      </c>
      <c r="I66" s="24">
        <f t="shared" si="0"/>
        <v>62</v>
      </c>
      <c r="J66" s="24" t="str">
        <f>IF(C66="","",IF(VLOOKUP(A66,'create SAMPLE BATCH'!$A$5:$C$40,2,FALSE)="","",VLOOKUP(A66,'create SAMPLE BATCH'!$A$5:$C$40,2,FALSE)))</f>
        <v/>
      </c>
    </row>
    <row r="67" spans="1:10" x14ac:dyDescent="0.2">
      <c r="A67" s="24" t="str">
        <f>IF(IF(ISNA(INDEX('Batch file entries'!A$2:A$97,MATCH((ROW(A67)-4)*2,'Batch file entries'!$H$2:$H$97,0))),"",(INDEX('Batch file entries'!A$2:A$97,MATCH((ROW(A67)-4)*2,'Batch file entries'!$H$2:$H$97,0))))="","end",IF(ISNA(INDEX('Batch file entries'!A$2:A$97,MATCH((ROW(A67)-4)*2,'Batch file entries'!$H$2:$H$97,0))),"",(INDEX('Batch file entries'!A$2:A$97,MATCH((ROW(A67)-4)*2,'Batch file entries'!$H$2:$H$97,0)))))</f>
        <v>end</v>
      </c>
      <c r="C67" s="24" t="str">
        <f>IF(ISNA(INDEX('Batch file entries'!C$2:C$97,MATCH((ROW(C67)-4)*2,'Batch file entries'!$H$2:$H$97,0))),"",(INDEX('Batch file entries'!C$2:C$97,MATCH((ROW(C67)-4)*2,'Batch file entries'!$H$2:$H$97,0))))</f>
        <v/>
      </c>
      <c r="D67" s="24" t="str">
        <f>IF(ISNA(INDEX('Batch file entries'!E$2:E$97,MATCH((ROW(D67)-4)*2,'Batch file entries'!$H$2:$H$97,0))),"",(INDEX('Batch file entries'!E$2:E$97,MATCH((ROW(D67)-4)*2,'Batch file entries'!$H$2:$H$97,0))))</f>
        <v/>
      </c>
      <c r="E67" s="24" t="str">
        <f>IF(ISNA(INDEX('Batch file entries'!J$2:J$97,MATCH((ROW(E67)-4)*2,'Batch file entries'!$H$2:$H$97,0))),"",(INDEX('Batch file entries'!J$2:J$97,MATCH((ROW(E67)-4)*2,'Batch file entries'!$H$2:$H$97,0))))</f>
        <v/>
      </c>
      <c r="F67" s="24" t="str">
        <f t="shared" si="1"/>
        <v>Genomic DNA</v>
      </c>
      <c r="I67" s="24">
        <f t="shared" si="0"/>
        <v>63</v>
      </c>
      <c r="J67" s="24" t="str">
        <f>IF(C67="","",IF(VLOOKUP(A67,'create SAMPLE BATCH'!$A$5:$C$40,2,FALSE)="","",VLOOKUP(A67,'create SAMPLE BATCH'!$A$5:$C$40,2,FALSE)))</f>
        <v/>
      </c>
    </row>
    <row r="68" spans="1:10" x14ac:dyDescent="0.2">
      <c r="A68" s="24" t="str">
        <f>IF(IF(ISNA(INDEX('Batch file entries'!A$2:A$97,MATCH((ROW(A68)-4)*2,'Batch file entries'!$H$2:$H$97,0))),"",(INDEX('Batch file entries'!A$2:A$97,MATCH((ROW(A68)-4)*2,'Batch file entries'!$H$2:$H$97,0))))="","end",IF(ISNA(INDEX('Batch file entries'!A$2:A$97,MATCH((ROW(A68)-4)*2,'Batch file entries'!$H$2:$H$97,0))),"",(INDEX('Batch file entries'!A$2:A$97,MATCH((ROW(A68)-4)*2,'Batch file entries'!$H$2:$H$97,0)))))</f>
        <v>end</v>
      </c>
      <c r="C68" s="24" t="str">
        <f>IF(ISNA(INDEX('Batch file entries'!C$2:C$97,MATCH((ROW(C68)-4)*2,'Batch file entries'!$H$2:$H$97,0))),"",(INDEX('Batch file entries'!C$2:C$97,MATCH((ROW(C68)-4)*2,'Batch file entries'!$H$2:$H$97,0))))</f>
        <v/>
      </c>
      <c r="D68" s="24" t="str">
        <f>IF(ISNA(INDEX('Batch file entries'!E$2:E$97,MATCH((ROW(D68)-4)*2,'Batch file entries'!$H$2:$H$97,0))),"",(INDEX('Batch file entries'!E$2:E$97,MATCH((ROW(D68)-4)*2,'Batch file entries'!$H$2:$H$97,0))))</f>
        <v/>
      </c>
      <c r="E68" s="24" t="str">
        <f>IF(ISNA(INDEX('Batch file entries'!J$2:J$97,MATCH((ROW(E68)-4)*2,'Batch file entries'!$H$2:$H$97,0))),"",(INDEX('Batch file entries'!J$2:J$97,MATCH((ROW(E68)-4)*2,'Batch file entries'!$H$2:$H$97,0))))</f>
        <v/>
      </c>
      <c r="F68" s="24" t="str">
        <f t="shared" si="1"/>
        <v>Genomic DNA</v>
      </c>
      <c r="I68" s="24">
        <f t="shared" si="0"/>
        <v>64</v>
      </c>
      <c r="J68" s="24" t="str">
        <f>IF(C68="","",IF(VLOOKUP(A68,'create SAMPLE BATCH'!$A$5:$C$40,2,FALSE)="","",VLOOKUP(A68,'create SAMPLE BATCH'!$A$5:$C$40,2,FALSE)))</f>
        <v/>
      </c>
    </row>
    <row r="69" spans="1:10" x14ac:dyDescent="0.2">
      <c r="A69" s="24" t="str">
        <f>IF(IF(ISNA(INDEX('Batch file entries'!A$2:A$97,MATCH((ROW(A69)-4)*2,'Batch file entries'!$H$2:$H$97,0))),"",(INDEX('Batch file entries'!A$2:A$97,MATCH((ROW(A69)-4)*2,'Batch file entries'!$H$2:$H$97,0))))="","end",IF(ISNA(INDEX('Batch file entries'!A$2:A$97,MATCH((ROW(A69)-4)*2,'Batch file entries'!$H$2:$H$97,0))),"",(INDEX('Batch file entries'!A$2:A$97,MATCH((ROW(A69)-4)*2,'Batch file entries'!$H$2:$H$97,0)))))</f>
        <v>end</v>
      </c>
      <c r="C69" s="24" t="str">
        <f>IF(ISNA(INDEX('Batch file entries'!C$2:C$97,MATCH((ROW(C69)-4)*2,'Batch file entries'!$H$2:$H$97,0))),"",(INDEX('Batch file entries'!C$2:C$97,MATCH((ROW(C69)-4)*2,'Batch file entries'!$H$2:$H$97,0))))</f>
        <v/>
      </c>
      <c r="D69" s="24" t="str">
        <f>IF(ISNA(INDEX('Batch file entries'!E$2:E$97,MATCH((ROW(D69)-4)*2,'Batch file entries'!$H$2:$H$97,0))),"",(INDEX('Batch file entries'!E$2:E$97,MATCH((ROW(D69)-4)*2,'Batch file entries'!$H$2:$H$97,0))))</f>
        <v/>
      </c>
      <c r="E69" s="24" t="str">
        <f>IF(ISNA(INDEX('Batch file entries'!J$2:J$97,MATCH((ROW(E69)-4)*2,'Batch file entries'!$H$2:$H$97,0))),"",(INDEX('Batch file entries'!J$2:J$97,MATCH((ROW(E69)-4)*2,'Batch file entries'!$H$2:$H$97,0))))</f>
        <v/>
      </c>
      <c r="F69" s="24" t="str">
        <f t="shared" si="1"/>
        <v>Genomic DNA</v>
      </c>
      <c r="I69" s="24">
        <f t="shared" si="0"/>
        <v>65</v>
      </c>
      <c r="J69" s="24" t="str">
        <f>IF(C69="","",IF(VLOOKUP(A69,'create SAMPLE BATCH'!$A$5:$C$40,2,FALSE)="","",VLOOKUP(A69,'create SAMPLE BATCH'!$A$5:$C$40,2,FALSE)))</f>
        <v/>
      </c>
    </row>
    <row r="70" spans="1:10" x14ac:dyDescent="0.2">
      <c r="A70" s="24" t="str">
        <f>IF(IF(ISNA(INDEX('Batch file entries'!A$2:A$97,MATCH((ROW(A70)-4)*2,'Batch file entries'!$H$2:$H$97,0))),"",(INDEX('Batch file entries'!A$2:A$97,MATCH((ROW(A70)-4)*2,'Batch file entries'!$H$2:$H$97,0))))="","end",IF(ISNA(INDEX('Batch file entries'!A$2:A$97,MATCH((ROW(A70)-4)*2,'Batch file entries'!$H$2:$H$97,0))),"",(INDEX('Batch file entries'!A$2:A$97,MATCH((ROW(A70)-4)*2,'Batch file entries'!$H$2:$H$97,0)))))</f>
        <v>end</v>
      </c>
      <c r="C70" s="24" t="str">
        <f>IF(ISNA(INDEX('Batch file entries'!C$2:C$97,MATCH((ROW(C70)-4)*2,'Batch file entries'!$H$2:$H$97,0))),"",(INDEX('Batch file entries'!C$2:C$97,MATCH((ROW(C70)-4)*2,'Batch file entries'!$H$2:$H$97,0))))</f>
        <v/>
      </c>
      <c r="D70" s="24" t="str">
        <f>IF(ISNA(INDEX('Batch file entries'!E$2:E$97,MATCH((ROW(D70)-4)*2,'Batch file entries'!$H$2:$H$97,0))),"",(INDEX('Batch file entries'!E$2:E$97,MATCH((ROW(D70)-4)*2,'Batch file entries'!$H$2:$H$97,0))))</f>
        <v/>
      </c>
      <c r="E70" s="24" t="str">
        <f>IF(ISNA(INDEX('Batch file entries'!J$2:J$97,MATCH((ROW(E70)-4)*2,'Batch file entries'!$H$2:$H$97,0))),"",(INDEX('Batch file entries'!J$2:J$97,MATCH((ROW(E70)-4)*2,'Batch file entries'!$H$2:$H$97,0))))</f>
        <v/>
      </c>
      <c r="F70" s="24" t="str">
        <f t="shared" si="1"/>
        <v>Genomic DNA</v>
      </c>
      <c r="I70" s="24">
        <f t="shared" si="0"/>
        <v>66</v>
      </c>
      <c r="J70" s="24" t="str">
        <f>IF(C70="","",IF(VLOOKUP(A70,'create SAMPLE BATCH'!$A$5:$C$40,2,FALSE)="","",VLOOKUP(A70,'create SAMPLE BATCH'!$A$5:$C$40,2,FALSE)))</f>
        <v/>
      </c>
    </row>
    <row r="71" spans="1:10" x14ac:dyDescent="0.2">
      <c r="A71" s="24" t="str">
        <f>IF(IF(ISNA(INDEX('Batch file entries'!A$2:A$97,MATCH((ROW(A71)-4)*2,'Batch file entries'!$H$2:$H$97,0))),"",(INDEX('Batch file entries'!A$2:A$97,MATCH((ROW(A71)-4)*2,'Batch file entries'!$H$2:$H$97,0))))="","end",IF(ISNA(INDEX('Batch file entries'!A$2:A$97,MATCH((ROW(A71)-4)*2,'Batch file entries'!$H$2:$H$97,0))),"",(INDEX('Batch file entries'!A$2:A$97,MATCH((ROW(A71)-4)*2,'Batch file entries'!$H$2:$H$97,0)))))</f>
        <v>end</v>
      </c>
      <c r="C71" s="24" t="str">
        <f>IF(ISNA(INDEX('Batch file entries'!C$2:C$97,MATCH((ROW(C71)-4)*2,'Batch file entries'!$H$2:$H$97,0))),"",(INDEX('Batch file entries'!C$2:C$97,MATCH((ROW(C71)-4)*2,'Batch file entries'!$H$2:$H$97,0))))</f>
        <v/>
      </c>
      <c r="D71" s="24" t="str">
        <f>IF(ISNA(INDEX('Batch file entries'!E$2:E$97,MATCH((ROW(D71)-4)*2,'Batch file entries'!$H$2:$H$97,0))),"",(INDEX('Batch file entries'!E$2:E$97,MATCH((ROW(D71)-4)*2,'Batch file entries'!$H$2:$H$97,0))))</f>
        <v/>
      </c>
      <c r="E71" s="24" t="str">
        <f>IF(ISNA(INDEX('Batch file entries'!J$2:J$97,MATCH((ROW(E71)-4)*2,'Batch file entries'!$H$2:$H$97,0))),"",(INDEX('Batch file entries'!J$2:J$97,MATCH((ROW(E71)-4)*2,'Batch file entries'!$H$2:$H$97,0))))</f>
        <v/>
      </c>
      <c r="F71" s="24" t="str">
        <f t="shared" si="1"/>
        <v>Genomic DNA</v>
      </c>
      <c r="I71" s="24">
        <f t="shared" ref="I71:I123" si="2">IF(AND(A71="end",NOT(A70="end")),1,IF(A71="end",I70+1,""))</f>
        <v>67</v>
      </c>
      <c r="J71" s="24" t="str">
        <f>IF(C71="","",IF(VLOOKUP(A71,'create SAMPLE BATCH'!$A$5:$C$40,2,FALSE)="","",VLOOKUP(A71,'create SAMPLE BATCH'!$A$5:$C$40,2,FALSE)))</f>
        <v/>
      </c>
    </row>
    <row r="72" spans="1:10" x14ac:dyDescent="0.2">
      <c r="A72" s="24" t="str">
        <f>IF(IF(ISNA(INDEX('Batch file entries'!A$2:A$97,MATCH((ROW(A72)-4)*2,'Batch file entries'!$H$2:$H$97,0))),"",(INDEX('Batch file entries'!A$2:A$97,MATCH((ROW(A72)-4)*2,'Batch file entries'!$H$2:$H$97,0))))="","end",IF(ISNA(INDEX('Batch file entries'!A$2:A$97,MATCH((ROW(A72)-4)*2,'Batch file entries'!$H$2:$H$97,0))),"",(INDEX('Batch file entries'!A$2:A$97,MATCH((ROW(A72)-4)*2,'Batch file entries'!$H$2:$H$97,0)))))</f>
        <v>end</v>
      </c>
      <c r="C72" s="24" t="str">
        <f>IF(ISNA(INDEX('Batch file entries'!C$2:C$97,MATCH((ROW(C72)-4)*2,'Batch file entries'!$H$2:$H$97,0))),"",(INDEX('Batch file entries'!C$2:C$97,MATCH((ROW(C72)-4)*2,'Batch file entries'!$H$2:$H$97,0))))</f>
        <v/>
      </c>
      <c r="D72" s="24" t="str">
        <f>IF(ISNA(INDEX('Batch file entries'!E$2:E$97,MATCH((ROW(D72)-4)*2,'Batch file entries'!$H$2:$H$97,0))),"",(INDEX('Batch file entries'!E$2:E$97,MATCH((ROW(D72)-4)*2,'Batch file entries'!$H$2:$H$97,0))))</f>
        <v/>
      </c>
      <c r="E72" s="24" t="str">
        <f>IF(ISNA(INDEX('Batch file entries'!J$2:J$97,MATCH((ROW(E72)-4)*2,'Batch file entries'!$H$2:$H$97,0))),"",(INDEX('Batch file entries'!J$2:J$97,MATCH((ROW(E72)-4)*2,'Batch file entries'!$H$2:$H$97,0))))</f>
        <v/>
      </c>
      <c r="F72" s="24" t="str">
        <f t="shared" ref="F72:F123" si="3">IF(A72="","","Genomic DNA")</f>
        <v>Genomic DNA</v>
      </c>
      <c r="I72" s="24">
        <f t="shared" si="2"/>
        <v>68</v>
      </c>
      <c r="J72" s="24" t="str">
        <f>IF(C72="","",IF(VLOOKUP(A72,'create SAMPLE BATCH'!$A$5:$C$40,2,FALSE)="","",VLOOKUP(A72,'create SAMPLE BATCH'!$A$5:$C$40,2,FALSE)))</f>
        <v/>
      </c>
    </row>
    <row r="73" spans="1:10" x14ac:dyDescent="0.2">
      <c r="A73" s="24" t="str">
        <f>IF(IF(ISNA(INDEX('Batch file entries'!A$2:A$97,MATCH((ROW(A73)-4)*2,'Batch file entries'!$H$2:$H$97,0))),"",(INDEX('Batch file entries'!A$2:A$97,MATCH((ROW(A73)-4)*2,'Batch file entries'!$H$2:$H$97,0))))="","end",IF(ISNA(INDEX('Batch file entries'!A$2:A$97,MATCH((ROW(A73)-4)*2,'Batch file entries'!$H$2:$H$97,0))),"",(INDEX('Batch file entries'!A$2:A$97,MATCH((ROW(A73)-4)*2,'Batch file entries'!$H$2:$H$97,0)))))</f>
        <v>end</v>
      </c>
      <c r="C73" s="24" t="str">
        <f>IF(ISNA(INDEX('Batch file entries'!C$2:C$97,MATCH((ROW(C73)-4)*2,'Batch file entries'!$H$2:$H$97,0))),"",(INDEX('Batch file entries'!C$2:C$97,MATCH((ROW(C73)-4)*2,'Batch file entries'!$H$2:$H$97,0))))</f>
        <v/>
      </c>
      <c r="D73" s="24" t="str">
        <f>IF(ISNA(INDEX('Batch file entries'!E$2:E$97,MATCH((ROW(D73)-4)*2,'Batch file entries'!$H$2:$H$97,0))),"",(INDEX('Batch file entries'!E$2:E$97,MATCH((ROW(D73)-4)*2,'Batch file entries'!$H$2:$H$97,0))))</f>
        <v/>
      </c>
      <c r="E73" s="24" t="str">
        <f>IF(ISNA(INDEX('Batch file entries'!J$2:J$97,MATCH((ROW(E73)-4)*2,'Batch file entries'!$H$2:$H$97,0))),"",(INDEX('Batch file entries'!J$2:J$97,MATCH((ROW(E73)-4)*2,'Batch file entries'!$H$2:$H$97,0))))</f>
        <v/>
      </c>
      <c r="F73" s="24" t="str">
        <f t="shared" si="3"/>
        <v>Genomic DNA</v>
      </c>
      <c r="I73" s="24">
        <f t="shared" si="2"/>
        <v>69</v>
      </c>
      <c r="J73" s="24" t="str">
        <f>IF(C73="","",IF(VLOOKUP(A73,'create SAMPLE BATCH'!$A$5:$C$40,2,FALSE)="","",VLOOKUP(A73,'create SAMPLE BATCH'!$A$5:$C$40,2,FALSE)))</f>
        <v/>
      </c>
    </row>
    <row r="74" spans="1:10" x14ac:dyDescent="0.2">
      <c r="A74" s="24" t="str">
        <f>IF(IF(ISNA(INDEX('Batch file entries'!A$2:A$97,MATCH((ROW(A74)-4)*2,'Batch file entries'!$H$2:$H$97,0))),"",(INDEX('Batch file entries'!A$2:A$97,MATCH((ROW(A74)-4)*2,'Batch file entries'!$H$2:$H$97,0))))="","end",IF(ISNA(INDEX('Batch file entries'!A$2:A$97,MATCH((ROW(A74)-4)*2,'Batch file entries'!$H$2:$H$97,0))),"",(INDEX('Batch file entries'!A$2:A$97,MATCH((ROW(A74)-4)*2,'Batch file entries'!$H$2:$H$97,0)))))</f>
        <v>end</v>
      </c>
      <c r="C74" s="24" t="str">
        <f>IF(ISNA(INDEX('Batch file entries'!C$2:C$97,MATCH((ROW(C74)-4)*2,'Batch file entries'!$H$2:$H$97,0))),"",(INDEX('Batch file entries'!C$2:C$97,MATCH((ROW(C74)-4)*2,'Batch file entries'!$H$2:$H$97,0))))</f>
        <v/>
      </c>
      <c r="D74" s="24" t="str">
        <f>IF(ISNA(INDEX('Batch file entries'!E$2:E$97,MATCH((ROW(D74)-4)*2,'Batch file entries'!$H$2:$H$97,0))),"",(INDEX('Batch file entries'!E$2:E$97,MATCH((ROW(D74)-4)*2,'Batch file entries'!$H$2:$H$97,0))))</f>
        <v/>
      </c>
      <c r="E74" s="24" t="str">
        <f>IF(ISNA(INDEX('Batch file entries'!J$2:J$97,MATCH((ROW(E74)-4)*2,'Batch file entries'!$H$2:$H$97,0))),"",(INDEX('Batch file entries'!J$2:J$97,MATCH((ROW(E74)-4)*2,'Batch file entries'!$H$2:$H$97,0))))</f>
        <v/>
      </c>
      <c r="F74" s="24" t="str">
        <f t="shared" si="3"/>
        <v>Genomic DNA</v>
      </c>
      <c r="I74" s="24">
        <f t="shared" si="2"/>
        <v>70</v>
      </c>
      <c r="J74" s="24" t="str">
        <f>IF(C74="","",IF(VLOOKUP(A74,'create SAMPLE BATCH'!$A$5:$C$40,2,FALSE)="","",VLOOKUP(A74,'create SAMPLE BATCH'!$A$5:$C$40,2,FALSE)))</f>
        <v/>
      </c>
    </row>
    <row r="75" spans="1:10" x14ac:dyDescent="0.2">
      <c r="A75" s="24" t="str">
        <f>IF(IF(ISNA(INDEX('Batch file entries'!A$2:A$97,MATCH((ROW(A75)-4)*2,'Batch file entries'!$H$2:$H$97,0))),"",(INDEX('Batch file entries'!A$2:A$97,MATCH((ROW(A75)-4)*2,'Batch file entries'!$H$2:$H$97,0))))="","end",IF(ISNA(INDEX('Batch file entries'!A$2:A$97,MATCH((ROW(A75)-4)*2,'Batch file entries'!$H$2:$H$97,0))),"",(INDEX('Batch file entries'!A$2:A$97,MATCH((ROW(A75)-4)*2,'Batch file entries'!$H$2:$H$97,0)))))</f>
        <v>end</v>
      </c>
      <c r="C75" s="24" t="str">
        <f>IF(ISNA(INDEX('Batch file entries'!C$2:C$97,MATCH((ROW(C75)-4)*2,'Batch file entries'!$H$2:$H$97,0))),"",(INDEX('Batch file entries'!C$2:C$97,MATCH((ROW(C75)-4)*2,'Batch file entries'!$H$2:$H$97,0))))</f>
        <v/>
      </c>
      <c r="D75" s="24" t="str">
        <f>IF(ISNA(INDEX('Batch file entries'!E$2:E$97,MATCH((ROW(D75)-4)*2,'Batch file entries'!$H$2:$H$97,0))),"",(INDEX('Batch file entries'!E$2:E$97,MATCH((ROW(D75)-4)*2,'Batch file entries'!$H$2:$H$97,0))))</f>
        <v/>
      </c>
      <c r="E75" s="24" t="str">
        <f>IF(ISNA(INDEX('Batch file entries'!J$2:J$97,MATCH((ROW(E75)-4)*2,'Batch file entries'!$H$2:$H$97,0))),"",(INDEX('Batch file entries'!J$2:J$97,MATCH((ROW(E75)-4)*2,'Batch file entries'!$H$2:$H$97,0))))</f>
        <v/>
      </c>
      <c r="F75" s="24" t="str">
        <f t="shared" si="3"/>
        <v>Genomic DNA</v>
      </c>
      <c r="I75" s="24">
        <f t="shared" si="2"/>
        <v>71</v>
      </c>
      <c r="J75" s="24" t="str">
        <f>IF(C75="","",IF(VLOOKUP(A75,'create SAMPLE BATCH'!$A$5:$C$40,2,FALSE)="","",VLOOKUP(A75,'create SAMPLE BATCH'!$A$5:$C$40,2,FALSE)))</f>
        <v/>
      </c>
    </row>
    <row r="76" spans="1:10" x14ac:dyDescent="0.2">
      <c r="A76" s="24" t="str">
        <f>IF(IF(ISNA(INDEX('Batch file entries'!A$2:A$97,MATCH((ROW(A76)-4)*2,'Batch file entries'!$H$2:$H$97,0))),"",(INDEX('Batch file entries'!A$2:A$97,MATCH((ROW(A76)-4)*2,'Batch file entries'!$H$2:$H$97,0))))="","end",IF(ISNA(INDEX('Batch file entries'!A$2:A$97,MATCH((ROW(A76)-4)*2,'Batch file entries'!$H$2:$H$97,0))),"",(INDEX('Batch file entries'!A$2:A$97,MATCH((ROW(A76)-4)*2,'Batch file entries'!$H$2:$H$97,0)))))</f>
        <v>end</v>
      </c>
      <c r="C76" s="24" t="str">
        <f>IF(ISNA(INDEX('Batch file entries'!C$2:C$97,MATCH((ROW(C76)-4)*2,'Batch file entries'!$H$2:$H$97,0))),"",(INDEX('Batch file entries'!C$2:C$97,MATCH((ROW(C76)-4)*2,'Batch file entries'!$H$2:$H$97,0))))</f>
        <v/>
      </c>
      <c r="D76" s="24" t="str">
        <f>IF(ISNA(INDEX('Batch file entries'!E$2:E$97,MATCH((ROW(D76)-4)*2,'Batch file entries'!$H$2:$H$97,0))),"",(INDEX('Batch file entries'!E$2:E$97,MATCH((ROW(D76)-4)*2,'Batch file entries'!$H$2:$H$97,0))))</f>
        <v/>
      </c>
      <c r="E76" s="24" t="str">
        <f>IF(ISNA(INDEX('Batch file entries'!J$2:J$97,MATCH((ROW(E76)-4)*2,'Batch file entries'!$H$2:$H$97,0))),"",(INDEX('Batch file entries'!J$2:J$97,MATCH((ROW(E76)-4)*2,'Batch file entries'!$H$2:$H$97,0))))</f>
        <v/>
      </c>
      <c r="F76" s="24" t="str">
        <f t="shared" si="3"/>
        <v>Genomic DNA</v>
      </c>
      <c r="I76" s="24">
        <f t="shared" si="2"/>
        <v>72</v>
      </c>
      <c r="J76" s="24" t="str">
        <f>IF(C76="","",IF(VLOOKUP(A76,'create SAMPLE BATCH'!$A$5:$C$40,2,FALSE)="","",VLOOKUP(A76,'create SAMPLE BATCH'!$A$5:$C$40,2,FALSE)))</f>
        <v/>
      </c>
    </row>
    <row r="77" spans="1:10" x14ac:dyDescent="0.2">
      <c r="A77" s="24" t="str">
        <f>IF(IF(ISNA(INDEX('Batch file entries'!A$2:A$97,MATCH((ROW(A77)-4)*2,'Batch file entries'!$H$2:$H$97,0))),"",(INDEX('Batch file entries'!A$2:A$97,MATCH((ROW(A77)-4)*2,'Batch file entries'!$H$2:$H$97,0))))="","end",IF(ISNA(INDEX('Batch file entries'!A$2:A$97,MATCH((ROW(A77)-4)*2,'Batch file entries'!$H$2:$H$97,0))),"",(INDEX('Batch file entries'!A$2:A$97,MATCH((ROW(A77)-4)*2,'Batch file entries'!$H$2:$H$97,0)))))</f>
        <v>end</v>
      </c>
      <c r="C77" s="24" t="str">
        <f>IF(ISNA(INDEX('Batch file entries'!C$2:C$97,MATCH((ROW(C77)-4)*2,'Batch file entries'!$H$2:$H$97,0))),"",(INDEX('Batch file entries'!C$2:C$97,MATCH((ROW(C77)-4)*2,'Batch file entries'!$H$2:$H$97,0))))</f>
        <v/>
      </c>
      <c r="D77" s="24" t="str">
        <f>IF(ISNA(INDEX('Batch file entries'!E$2:E$97,MATCH((ROW(D77)-4)*2,'Batch file entries'!$H$2:$H$97,0))),"",(INDEX('Batch file entries'!E$2:E$97,MATCH((ROW(D77)-4)*2,'Batch file entries'!$H$2:$H$97,0))))</f>
        <v/>
      </c>
      <c r="E77" s="24" t="str">
        <f>IF(ISNA(INDEX('Batch file entries'!J$2:J$97,MATCH((ROW(E77)-4)*2,'Batch file entries'!$H$2:$H$97,0))),"",(INDEX('Batch file entries'!J$2:J$97,MATCH((ROW(E77)-4)*2,'Batch file entries'!$H$2:$H$97,0))))</f>
        <v/>
      </c>
      <c r="F77" s="24" t="str">
        <f t="shared" si="3"/>
        <v>Genomic DNA</v>
      </c>
      <c r="I77" s="24">
        <f t="shared" si="2"/>
        <v>73</v>
      </c>
      <c r="J77" s="24" t="str">
        <f>IF(C77="","",IF(VLOOKUP(A77,'create SAMPLE BATCH'!$A$5:$C$40,2,FALSE)="","",VLOOKUP(A77,'create SAMPLE BATCH'!$A$5:$C$40,2,FALSE)))</f>
        <v/>
      </c>
    </row>
    <row r="78" spans="1:10" x14ac:dyDescent="0.2">
      <c r="A78" s="24" t="str">
        <f>IF(IF(ISNA(INDEX('Batch file entries'!A$2:A$97,MATCH((ROW(A78)-4)*2,'Batch file entries'!$H$2:$H$97,0))),"",(INDEX('Batch file entries'!A$2:A$97,MATCH((ROW(A78)-4)*2,'Batch file entries'!$H$2:$H$97,0))))="","end",IF(ISNA(INDEX('Batch file entries'!A$2:A$97,MATCH((ROW(A78)-4)*2,'Batch file entries'!$H$2:$H$97,0))),"",(INDEX('Batch file entries'!A$2:A$97,MATCH((ROW(A78)-4)*2,'Batch file entries'!$H$2:$H$97,0)))))</f>
        <v>end</v>
      </c>
      <c r="C78" s="24" t="str">
        <f>IF(ISNA(INDEX('Batch file entries'!C$2:C$97,MATCH((ROW(C78)-4)*2,'Batch file entries'!$H$2:$H$97,0))),"",(INDEX('Batch file entries'!C$2:C$97,MATCH((ROW(C78)-4)*2,'Batch file entries'!$H$2:$H$97,0))))</f>
        <v/>
      </c>
      <c r="D78" s="24" t="str">
        <f>IF(ISNA(INDEX('Batch file entries'!E$2:E$97,MATCH((ROW(D78)-4)*2,'Batch file entries'!$H$2:$H$97,0))),"",(INDEX('Batch file entries'!E$2:E$97,MATCH((ROW(D78)-4)*2,'Batch file entries'!$H$2:$H$97,0))))</f>
        <v/>
      </c>
      <c r="E78" s="24" t="str">
        <f>IF(ISNA(INDEX('Batch file entries'!J$2:J$97,MATCH((ROW(E78)-4)*2,'Batch file entries'!$H$2:$H$97,0))),"",(INDEX('Batch file entries'!J$2:J$97,MATCH((ROW(E78)-4)*2,'Batch file entries'!$H$2:$H$97,0))))</f>
        <v/>
      </c>
      <c r="F78" s="24" t="str">
        <f t="shared" si="3"/>
        <v>Genomic DNA</v>
      </c>
      <c r="I78" s="24">
        <f t="shared" si="2"/>
        <v>74</v>
      </c>
      <c r="J78" s="24" t="str">
        <f>IF(C78="","",IF(VLOOKUP(A78,'create SAMPLE BATCH'!$A$5:$C$40,2,FALSE)="","",VLOOKUP(A78,'create SAMPLE BATCH'!$A$5:$C$40,2,FALSE)))</f>
        <v/>
      </c>
    </row>
    <row r="79" spans="1:10" x14ac:dyDescent="0.2">
      <c r="A79" s="24" t="str">
        <f>IF(IF(ISNA(INDEX('Batch file entries'!A$2:A$97,MATCH((ROW(A79)-4)*2,'Batch file entries'!$H$2:$H$97,0))),"",(INDEX('Batch file entries'!A$2:A$97,MATCH((ROW(A79)-4)*2,'Batch file entries'!$H$2:$H$97,0))))="","end",IF(ISNA(INDEX('Batch file entries'!A$2:A$97,MATCH((ROW(A79)-4)*2,'Batch file entries'!$H$2:$H$97,0))),"",(INDEX('Batch file entries'!A$2:A$97,MATCH((ROW(A79)-4)*2,'Batch file entries'!$H$2:$H$97,0)))))</f>
        <v>end</v>
      </c>
      <c r="C79" s="24" t="str">
        <f>IF(ISNA(INDEX('Batch file entries'!C$2:C$97,MATCH((ROW(C79)-4)*2,'Batch file entries'!$H$2:$H$97,0))),"",(INDEX('Batch file entries'!C$2:C$97,MATCH((ROW(C79)-4)*2,'Batch file entries'!$H$2:$H$97,0))))</f>
        <v/>
      </c>
      <c r="D79" s="24" t="str">
        <f>IF(ISNA(INDEX('Batch file entries'!E$2:E$97,MATCH((ROW(D79)-4)*2,'Batch file entries'!$H$2:$H$97,0))),"",(INDEX('Batch file entries'!E$2:E$97,MATCH((ROW(D79)-4)*2,'Batch file entries'!$H$2:$H$97,0))))</f>
        <v/>
      </c>
      <c r="E79" s="24" t="str">
        <f>IF(ISNA(INDEX('Batch file entries'!J$2:J$97,MATCH((ROW(E79)-4)*2,'Batch file entries'!$H$2:$H$97,0))),"",(INDEX('Batch file entries'!J$2:J$97,MATCH((ROW(E79)-4)*2,'Batch file entries'!$H$2:$H$97,0))))</f>
        <v/>
      </c>
      <c r="F79" s="24" t="str">
        <f t="shared" si="3"/>
        <v>Genomic DNA</v>
      </c>
      <c r="I79" s="24">
        <f t="shared" si="2"/>
        <v>75</v>
      </c>
      <c r="J79" s="24" t="str">
        <f>IF(C79="","",IF(VLOOKUP(A79,'create SAMPLE BATCH'!$A$5:$C$40,2,FALSE)="","",VLOOKUP(A79,'create SAMPLE BATCH'!$A$5:$C$40,2,FALSE)))</f>
        <v/>
      </c>
    </row>
    <row r="80" spans="1:10" x14ac:dyDescent="0.2">
      <c r="A80" s="24" t="str">
        <f>IF(IF(ISNA(INDEX('Batch file entries'!A$2:A$97,MATCH((ROW(A80)-4)*2,'Batch file entries'!$H$2:$H$97,0))),"",(INDEX('Batch file entries'!A$2:A$97,MATCH((ROW(A80)-4)*2,'Batch file entries'!$H$2:$H$97,0))))="","end",IF(ISNA(INDEX('Batch file entries'!A$2:A$97,MATCH((ROW(A80)-4)*2,'Batch file entries'!$H$2:$H$97,0))),"",(INDEX('Batch file entries'!A$2:A$97,MATCH((ROW(A80)-4)*2,'Batch file entries'!$H$2:$H$97,0)))))</f>
        <v>end</v>
      </c>
      <c r="C80" s="24" t="str">
        <f>IF(ISNA(INDEX('Batch file entries'!C$2:C$97,MATCH((ROW(C80)-4)*2,'Batch file entries'!$H$2:$H$97,0))),"",(INDEX('Batch file entries'!C$2:C$97,MATCH((ROW(C80)-4)*2,'Batch file entries'!$H$2:$H$97,0))))</f>
        <v/>
      </c>
      <c r="D80" s="24" t="str">
        <f>IF(ISNA(INDEX('Batch file entries'!E$2:E$97,MATCH((ROW(D80)-4)*2,'Batch file entries'!$H$2:$H$97,0))),"",(INDEX('Batch file entries'!E$2:E$97,MATCH((ROW(D80)-4)*2,'Batch file entries'!$H$2:$H$97,0))))</f>
        <v/>
      </c>
      <c r="E80" s="24" t="str">
        <f>IF(ISNA(INDEX('Batch file entries'!J$2:J$97,MATCH((ROW(E80)-4)*2,'Batch file entries'!$H$2:$H$97,0))),"",(INDEX('Batch file entries'!J$2:J$97,MATCH((ROW(E80)-4)*2,'Batch file entries'!$H$2:$H$97,0))))</f>
        <v/>
      </c>
      <c r="F80" s="24" t="str">
        <f t="shared" si="3"/>
        <v>Genomic DNA</v>
      </c>
      <c r="I80" s="24">
        <f t="shared" si="2"/>
        <v>76</v>
      </c>
      <c r="J80" s="24" t="str">
        <f>IF(C80="","",IF(VLOOKUP(A80,'create SAMPLE BATCH'!$A$5:$C$40,2,FALSE)="","",VLOOKUP(A80,'create SAMPLE BATCH'!$A$5:$C$40,2,FALSE)))</f>
        <v/>
      </c>
    </row>
    <row r="81" spans="1:10" x14ac:dyDescent="0.2">
      <c r="A81" s="24" t="str">
        <f>IF(IF(ISNA(INDEX('Batch file entries'!A$2:A$97,MATCH((ROW(A81)-4)*2,'Batch file entries'!$H$2:$H$97,0))),"",(INDEX('Batch file entries'!A$2:A$97,MATCH((ROW(A81)-4)*2,'Batch file entries'!$H$2:$H$97,0))))="","end",IF(ISNA(INDEX('Batch file entries'!A$2:A$97,MATCH((ROW(A81)-4)*2,'Batch file entries'!$H$2:$H$97,0))),"",(INDEX('Batch file entries'!A$2:A$97,MATCH((ROW(A81)-4)*2,'Batch file entries'!$H$2:$H$97,0)))))</f>
        <v>end</v>
      </c>
      <c r="C81" s="24" t="str">
        <f>IF(ISNA(INDEX('Batch file entries'!C$2:C$97,MATCH((ROW(C81)-4)*2,'Batch file entries'!$H$2:$H$97,0))),"",(INDEX('Batch file entries'!C$2:C$97,MATCH((ROW(C81)-4)*2,'Batch file entries'!$H$2:$H$97,0))))</f>
        <v/>
      </c>
      <c r="D81" s="24" t="str">
        <f>IF(ISNA(INDEX('Batch file entries'!E$2:E$97,MATCH((ROW(D81)-4)*2,'Batch file entries'!$H$2:$H$97,0))),"",(INDEX('Batch file entries'!E$2:E$97,MATCH((ROW(D81)-4)*2,'Batch file entries'!$H$2:$H$97,0))))</f>
        <v/>
      </c>
      <c r="E81" s="24" t="str">
        <f>IF(ISNA(INDEX('Batch file entries'!J$2:J$97,MATCH((ROW(E81)-4)*2,'Batch file entries'!$H$2:$H$97,0))),"",(INDEX('Batch file entries'!J$2:J$97,MATCH((ROW(E81)-4)*2,'Batch file entries'!$H$2:$H$97,0))))</f>
        <v/>
      </c>
      <c r="F81" s="24" t="str">
        <f t="shared" si="3"/>
        <v>Genomic DNA</v>
      </c>
      <c r="I81" s="24">
        <f t="shared" si="2"/>
        <v>77</v>
      </c>
      <c r="J81" s="24" t="str">
        <f>IF(C81="","",IF(VLOOKUP(A81,'create SAMPLE BATCH'!$A$5:$C$40,2,FALSE)="","",VLOOKUP(A81,'create SAMPLE BATCH'!$A$5:$C$40,2,FALSE)))</f>
        <v/>
      </c>
    </row>
    <row r="82" spans="1:10" x14ac:dyDescent="0.2">
      <c r="A82" s="24" t="str">
        <f>IF(IF(ISNA(INDEX('Batch file entries'!A$2:A$97,MATCH((ROW(A82)-4)*2,'Batch file entries'!$H$2:$H$97,0))),"",(INDEX('Batch file entries'!A$2:A$97,MATCH((ROW(A82)-4)*2,'Batch file entries'!$H$2:$H$97,0))))="","end",IF(ISNA(INDEX('Batch file entries'!A$2:A$97,MATCH((ROW(A82)-4)*2,'Batch file entries'!$H$2:$H$97,0))),"",(INDEX('Batch file entries'!A$2:A$97,MATCH((ROW(A82)-4)*2,'Batch file entries'!$H$2:$H$97,0)))))</f>
        <v>end</v>
      </c>
      <c r="C82" s="24" t="str">
        <f>IF(ISNA(INDEX('Batch file entries'!C$2:C$97,MATCH((ROW(C82)-4)*2,'Batch file entries'!$H$2:$H$97,0))),"",(INDEX('Batch file entries'!C$2:C$97,MATCH((ROW(C82)-4)*2,'Batch file entries'!$H$2:$H$97,0))))</f>
        <v/>
      </c>
      <c r="D82" s="24" t="str">
        <f>IF(ISNA(INDEX('Batch file entries'!E$2:E$97,MATCH((ROW(D82)-4)*2,'Batch file entries'!$H$2:$H$97,0))),"",(INDEX('Batch file entries'!E$2:E$97,MATCH((ROW(D82)-4)*2,'Batch file entries'!$H$2:$H$97,0))))</f>
        <v/>
      </c>
      <c r="E82" s="24" t="str">
        <f>IF(ISNA(INDEX('Batch file entries'!J$2:J$97,MATCH((ROW(E82)-4)*2,'Batch file entries'!$H$2:$H$97,0))),"",(INDEX('Batch file entries'!J$2:J$97,MATCH((ROW(E82)-4)*2,'Batch file entries'!$H$2:$H$97,0))))</f>
        <v/>
      </c>
      <c r="F82" s="24" t="str">
        <f t="shared" si="3"/>
        <v>Genomic DNA</v>
      </c>
      <c r="I82" s="24">
        <f t="shared" si="2"/>
        <v>78</v>
      </c>
      <c r="J82" s="24" t="str">
        <f>IF(C82="","",IF(VLOOKUP(A82,'create SAMPLE BATCH'!$A$5:$C$40,2,FALSE)="","",VLOOKUP(A82,'create SAMPLE BATCH'!$A$5:$C$40,2,FALSE)))</f>
        <v/>
      </c>
    </row>
    <row r="83" spans="1:10" x14ac:dyDescent="0.2">
      <c r="A83" s="24" t="str">
        <f>IF(IF(ISNA(INDEX('Batch file entries'!A$2:A$97,MATCH((ROW(A83)-4)*2,'Batch file entries'!$H$2:$H$97,0))),"",(INDEX('Batch file entries'!A$2:A$97,MATCH((ROW(A83)-4)*2,'Batch file entries'!$H$2:$H$97,0))))="","end",IF(ISNA(INDEX('Batch file entries'!A$2:A$97,MATCH((ROW(A83)-4)*2,'Batch file entries'!$H$2:$H$97,0))),"",(INDEX('Batch file entries'!A$2:A$97,MATCH((ROW(A83)-4)*2,'Batch file entries'!$H$2:$H$97,0)))))</f>
        <v>end</v>
      </c>
      <c r="C83" s="24" t="str">
        <f>IF(ISNA(INDEX('Batch file entries'!C$2:C$97,MATCH((ROW(C83)-4)*2,'Batch file entries'!$H$2:$H$97,0))),"",(INDEX('Batch file entries'!C$2:C$97,MATCH((ROW(C83)-4)*2,'Batch file entries'!$H$2:$H$97,0))))</f>
        <v/>
      </c>
      <c r="D83" s="24" t="str">
        <f>IF(ISNA(INDEX('Batch file entries'!E$2:E$97,MATCH((ROW(D83)-4)*2,'Batch file entries'!$H$2:$H$97,0))),"",(INDEX('Batch file entries'!E$2:E$97,MATCH((ROW(D83)-4)*2,'Batch file entries'!$H$2:$H$97,0))))</f>
        <v/>
      </c>
      <c r="E83" s="24" t="str">
        <f>IF(ISNA(INDEX('Batch file entries'!J$2:J$97,MATCH((ROW(E83)-4)*2,'Batch file entries'!$H$2:$H$97,0))),"",(INDEX('Batch file entries'!J$2:J$97,MATCH((ROW(E83)-4)*2,'Batch file entries'!$H$2:$H$97,0))))</f>
        <v/>
      </c>
      <c r="F83" s="24" t="str">
        <f t="shared" si="3"/>
        <v>Genomic DNA</v>
      </c>
      <c r="I83" s="24">
        <f t="shared" si="2"/>
        <v>79</v>
      </c>
      <c r="J83" s="24" t="str">
        <f>IF(C83="","",IF(VLOOKUP(A83,'create SAMPLE BATCH'!$A$5:$C$40,2,FALSE)="","",VLOOKUP(A83,'create SAMPLE BATCH'!$A$5:$C$40,2,FALSE)))</f>
        <v/>
      </c>
    </row>
    <row r="84" spans="1:10" x14ac:dyDescent="0.2">
      <c r="A84" s="24" t="str">
        <f>IF(IF(ISNA(INDEX('Batch file entries'!A$2:A$97,MATCH((ROW(A84)-4)*2,'Batch file entries'!$H$2:$H$97,0))),"",(INDEX('Batch file entries'!A$2:A$97,MATCH((ROW(A84)-4)*2,'Batch file entries'!$H$2:$H$97,0))))="","end",IF(ISNA(INDEX('Batch file entries'!A$2:A$97,MATCH((ROW(A84)-4)*2,'Batch file entries'!$H$2:$H$97,0))),"",(INDEX('Batch file entries'!A$2:A$97,MATCH((ROW(A84)-4)*2,'Batch file entries'!$H$2:$H$97,0)))))</f>
        <v>end</v>
      </c>
      <c r="C84" s="24" t="str">
        <f>IF(ISNA(INDEX('Batch file entries'!C$2:C$97,MATCH((ROW(C84)-4)*2,'Batch file entries'!$H$2:$H$97,0))),"",(INDEX('Batch file entries'!C$2:C$97,MATCH((ROW(C84)-4)*2,'Batch file entries'!$H$2:$H$97,0))))</f>
        <v/>
      </c>
      <c r="D84" s="24" t="str">
        <f>IF(ISNA(INDEX('Batch file entries'!E$2:E$97,MATCH((ROW(D84)-4)*2,'Batch file entries'!$H$2:$H$97,0))),"",(INDEX('Batch file entries'!E$2:E$97,MATCH((ROW(D84)-4)*2,'Batch file entries'!$H$2:$H$97,0))))</f>
        <v/>
      </c>
      <c r="E84" s="24" t="str">
        <f>IF(ISNA(INDEX('Batch file entries'!J$2:J$97,MATCH((ROW(E84)-4)*2,'Batch file entries'!$H$2:$H$97,0))),"",(INDEX('Batch file entries'!J$2:J$97,MATCH((ROW(E84)-4)*2,'Batch file entries'!$H$2:$H$97,0))))</f>
        <v/>
      </c>
      <c r="F84" s="24" t="str">
        <f t="shared" si="3"/>
        <v>Genomic DNA</v>
      </c>
      <c r="I84" s="24">
        <f t="shared" si="2"/>
        <v>80</v>
      </c>
      <c r="J84" s="24" t="str">
        <f>IF(C84="","",IF(VLOOKUP(A84,'create SAMPLE BATCH'!$A$5:$C$40,2,FALSE)="","",VLOOKUP(A84,'create SAMPLE BATCH'!$A$5:$C$40,2,FALSE)))</f>
        <v/>
      </c>
    </row>
    <row r="85" spans="1:10" x14ac:dyDescent="0.2">
      <c r="A85" s="24" t="str">
        <f>IF(IF(ISNA(INDEX('Batch file entries'!A$2:A$97,MATCH((ROW(A85)-4)*2,'Batch file entries'!$H$2:$H$97,0))),"",(INDEX('Batch file entries'!A$2:A$97,MATCH((ROW(A85)-4)*2,'Batch file entries'!$H$2:$H$97,0))))="","end",IF(ISNA(INDEX('Batch file entries'!A$2:A$97,MATCH((ROW(A85)-4)*2,'Batch file entries'!$H$2:$H$97,0))),"",(INDEX('Batch file entries'!A$2:A$97,MATCH((ROW(A85)-4)*2,'Batch file entries'!$H$2:$H$97,0)))))</f>
        <v>end</v>
      </c>
      <c r="C85" s="24" t="str">
        <f>IF(ISNA(INDEX('Batch file entries'!C$2:C$97,MATCH((ROW(C85)-4)*2,'Batch file entries'!$H$2:$H$97,0))),"",(INDEX('Batch file entries'!C$2:C$97,MATCH((ROW(C85)-4)*2,'Batch file entries'!$H$2:$H$97,0))))</f>
        <v/>
      </c>
      <c r="D85" s="24" t="str">
        <f>IF(ISNA(INDEX('Batch file entries'!E$2:E$97,MATCH((ROW(D85)-4)*2,'Batch file entries'!$H$2:$H$97,0))),"",(INDEX('Batch file entries'!E$2:E$97,MATCH((ROW(D85)-4)*2,'Batch file entries'!$H$2:$H$97,0))))</f>
        <v/>
      </c>
      <c r="E85" s="24" t="str">
        <f>IF(ISNA(INDEX('Batch file entries'!J$2:J$97,MATCH((ROW(E85)-4)*2,'Batch file entries'!$H$2:$H$97,0))),"",(INDEX('Batch file entries'!J$2:J$97,MATCH((ROW(E85)-4)*2,'Batch file entries'!$H$2:$H$97,0))))</f>
        <v/>
      </c>
      <c r="F85" s="24" t="str">
        <f t="shared" si="3"/>
        <v>Genomic DNA</v>
      </c>
      <c r="I85" s="24">
        <f t="shared" si="2"/>
        <v>81</v>
      </c>
      <c r="J85" s="24" t="str">
        <f>IF(C85="","",IF(VLOOKUP(A85,'create SAMPLE BATCH'!$A$5:$C$40,2,FALSE)="","",VLOOKUP(A85,'create SAMPLE BATCH'!$A$5:$C$40,2,FALSE)))</f>
        <v/>
      </c>
    </row>
    <row r="86" spans="1:10" x14ac:dyDescent="0.2">
      <c r="A86" s="24" t="str">
        <f>IF(IF(ISNA(INDEX('Batch file entries'!A$2:A$97,MATCH((ROW(A86)-4)*2,'Batch file entries'!$H$2:$H$97,0))),"",(INDEX('Batch file entries'!A$2:A$97,MATCH((ROW(A86)-4)*2,'Batch file entries'!$H$2:$H$97,0))))="","end",IF(ISNA(INDEX('Batch file entries'!A$2:A$97,MATCH((ROW(A86)-4)*2,'Batch file entries'!$H$2:$H$97,0))),"",(INDEX('Batch file entries'!A$2:A$97,MATCH((ROW(A86)-4)*2,'Batch file entries'!$H$2:$H$97,0)))))</f>
        <v>end</v>
      </c>
      <c r="C86" s="24" t="str">
        <f>IF(ISNA(INDEX('Batch file entries'!C$2:C$97,MATCH((ROW(C86)-4)*2,'Batch file entries'!$H$2:$H$97,0))),"",(INDEX('Batch file entries'!C$2:C$97,MATCH((ROW(C86)-4)*2,'Batch file entries'!$H$2:$H$97,0))))</f>
        <v/>
      </c>
      <c r="D86" s="24" t="str">
        <f>IF(ISNA(INDEX('Batch file entries'!E$2:E$97,MATCH((ROW(D86)-4)*2,'Batch file entries'!$H$2:$H$97,0))),"",(INDEX('Batch file entries'!E$2:E$97,MATCH((ROW(D86)-4)*2,'Batch file entries'!$H$2:$H$97,0))))</f>
        <v/>
      </c>
      <c r="E86" s="24" t="str">
        <f>IF(ISNA(INDEX('Batch file entries'!J$2:J$97,MATCH((ROW(E86)-4)*2,'Batch file entries'!$H$2:$H$97,0))),"",(INDEX('Batch file entries'!J$2:J$97,MATCH((ROW(E86)-4)*2,'Batch file entries'!$H$2:$H$97,0))))</f>
        <v/>
      </c>
      <c r="F86" s="24" t="str">
        <f t="shared" si="3"/>
        <v>Genomic DNA</v>
      </c>
      <c r="I86" s="24">
        <f t="shared" si="2"/>
        <v>82</v>
      </c>
      <c r="J86" s="24" t="str">
        <f>IF(C86="","",IF(VLOOKUP(A86,'create SAMPLE BATCH'!$A$5:$C$40,2,FALSE)="","",VLOOKUP(A86,'create SAMPLE BATCH'!$A$5:$C$40,2,FALSE)))</f>
        <v/>
      </c>
    </row>
    <row r="87" spans="1:10" x14ac:dyDescent="0.2">
      <c r="A87" s="24" t="str">
        <f>IF(IF(ISNA(INDEX('Batch file entries'!A$2:A$97,MATCH((ROW(A87)-4)*2,'Batch file entries'!$H$2:$H$97,0))),"",(INDEX('Batch file entries'!A$2:A$97,MATCH((ROW(A87)-4)*2,'Batch file entries'!$H$2:$H$97,0))))="","end",IF(ISNA(INDEX('Batch file entries'!A$2:A$97,MATCH((ROW(A87)-4)*2,'Batch file entries'!$H$2:$H$97,0))),"",(INDEX('Batch file entries'!A$2:A$97,MATCH((ROW(A87)-4)*2,'Batch file entries'!$H$2:$H$97,0)))))</f>
        <v>end</v>
      </c>
      <c r="C87" s="24" t="str">
        <f>IF(ISNA(INDEX('Batch file entries'!C$2:C$97,MATCH((ROW(C87)-4)*2,'Batch file entries'!$H$2:$H$97,0))),"",(INDEX('Batch file entries'!C$2:C$97,MATCH((ROW(C87)-4)*2,'Batch file entries'!$H$2:$H$97,0))))</f>
        <v/>
      </c>
      <c r="D87" s="24" t="str">
        <f>IF(ISNA(INDEX('Batch file entries'!E$2:E$97,MATCH((ROW(D87)-4)*2,'Batch file entries'!$H$2:$H$97,0))),"",(INDEX('Batch file entries'!E$2:E$97,MATCH((ROW(D87)-4)*2,'Batch file entries'!$H$2:$H$97,0))))</f>
        <v/>
      </c>
      <c r="E87" s="24" t="str">
        <f>IF(ISNA(INDEX('Batch file entries'!J$2:J$97,MATCH((ROW(E87)-4)*2,'Batch file entries'!$H$2:$H$97,0))),"",(INDEX('Batch file entries'!J$2:J$97,MATCH((ROW(E87)-4)*2,'Batch file entries'!$H$2:$H$97,0))))</f>
        <v/>
      </c>
      <c r="F87" s="24" t="str">
        <f t="shared" si="3"/>
        <v>Genomic DNA</v>
      </c>
      <c r="I87" s="24">
        <f t="shared" si="2"/>
        <v>83</v>
      </c>
      <c r="J87" s="24" t="str">
        <f>IF(C87="","",IF(VLOOKUP(A87,'create SAMPLE BATCH'!$A$5:$C$40,2,FALSE)="","",VLOOKUP(A87,'create SAMPLE BATCH'!$A$5:$C$40,2,FALSE)))</f>
        <v/>
      </c>
    </row>
    <row r="88" spans="1:10" x14ac:dyDescent="0.2">
      <c r="A88" s="24" t="str">
        <f>IF(IF(ISNA(INDEX('Batch file entries'!A$2:A$97,MATCH((ROW(A88)-4)*2,'Batch file entries'!$H$2:$H$97,0))),"",(INDEX('Batch file entries'!A$2:A$97,MATCH((ROW(A88)-4)*2,'Batch file entries'!$H$2:$H$97,0))))="","end",IF(ISNA(INDEX('Batch file entries'!A$2:A$97,MATCH((ROW(A88)-4)*2,'Batch file entries'!$H$2:$H$97,0))),"",(INDEX('Batch file entries'!A$2:A$97,MATCH((ROW(A88)-4)*2,'Batch file entries'!$H$2:$H$97,0)))))</f>
        <v>end</v>
      </c>
      <c r="C88" s="24" t="str">
        <f>IF(ISNA(INDEX('Batch file entries'!C$2:C$97,MATCH((ROW(C88)-4)*2,'Batch file entries'!$H$2:$H$97,0))),"",(INDEX('Batch file entries'!C$2:C$97,MATCH((ROW(C88)-4)*2,'Batch file entries'!$H$2:$H$97,0))))</f>
        <v/>
      </c>
      <c r="D88" s="24" t="str">
        <f>IF(ISNA(INDEX('Batch file entries'!E$2:E$97,MATCH((ROW(D88)-4)*2,'Batch file entries'!$H$2:$H$97,0))),"",(INDEX('Batch file entries'!E$2:E$97,MATCH((ROW(D88)-4)*2,'Batch file entries'!$H$2:$H$97,0))))</f>
        <v/>
      </c>
      <c r="E88" s="24" t="str">
        <f>IF(ISNA(INDEX('Batch file entries'!J$2:J$97,MATCH((ROW(E88)-4)*2,'Batch file entries'!$H$2:$H$97,0))),"",(INDEX('Batch file entries'!J$2:J$97,MATCH((ROW(E88)-4)*2,'Batch file entries'!$H$2:$H$97,0))))</f>
        <v/>
      </c>
      <c r="F88" s="24" t="str">
        <f t="shared" si="3"/>
        <v>Genomic DNA</v>
      </c>
      <c r="I88" s="24">
        <f t="shared" si="2"/>
        <v>84</v>
      </c>
      <c r="J88" s="24" t="str">
        <f>IF(C88="","",IF(VLOOKUP(A88,'create SAMPLE BATCH'!$A$5:$C$40,2,FALSE)="","",VLOOKUP(A88,'create SAMPLE BATCH'!$A$5:$C$40,2,FALSE)))</f>
        <v/>
      </c>
    </row>
    <row r="89" spans="1:10" x14ac:dyDescent="0.2">
      <c r="A89" s="24" t="str">
        <f>IF(IF(ISNA(INDEX('Batch file entries'!A$2:A$97,MATCH((ROW(A89)-4)*2,'Batch file entries'!$H$2:$H$97,0))),"",(INDEX('Batch file entries'!A$2:A$97,MATCH((ROW(A89)-4)*2,'Batch file entries'!$H$2:$H$97,0))))="","end",IF(ISNA(INDEX('Batch file entries'!A$2:A$97,MATCH((ROW(A89)-4)*2,'Batch file entries'!$H$2:$H$97,0))),"",(INDEX('Batch file entries'!A$2:A$97,MATCH((ROW(A89)-4)*2,'Batch file entries'!$H$2:$H$97,0)))))</f>
        <v>end</v>
      </c>
      <c r="C89" s="24" t="str">
        <f>IF(ISNA(INDEX('Batch file entries'!C$2:C$97,MATCH((ROW(C89)-4)*2,'Batch file entries'!$H$2:$H$97,0))),"",(INDEX('Batch file entries'!C$2:C$97,MATCH((ROW(C89)-4)*2,'Batch file entries'!$H$2:$H$97,0))))</f>
        <v/>
      </c>
      <c r="D89" s="24" t="str">
        <f>IF(ISNA(INDEX('Batch file entries'!E$2:E$97,MATCH((ROW(D89)-4)*2,'Batch file entries'!$H$2:$H$97,0))),"",(INDEX('Batch file entries'!E$2:E$97,MATCH((ROW(D89)-4)*2,'Batch file entries'!$H$2:$H$97,0))))</f>
        <v/>
      </c>
      <c r="E89" s="24" t="str">
        <f>IF(ISNA(INDEX('Batch file entries'!J$2:J$97,MATCH((ROW(E89)-4)*2,'Batch file entries'!$H$2:$H$97,0))),"",(INDEX('Batch file entries'!J$2:J$97,MATCH((ROW(E89)-4)*2,'Batch file entries'!$H$2:$H$97,0))))</f>
        <v/>
      </c>
      <c r="F89" s="24" t="str">
        <f t="shared" si="3"/>
        <v>Genomic DNA</v>
      </c>
      <c r="I89" s="24">
        <f t="shared" si="2"/>
        <v>85</v>
      </c>
      <c r="J89" s="24" t="str">
        <f>IF(C89="","",IF(VLOOKUP(A89,'create SAMPLE BATCH'!$A$5:$C$40,2,FALSE)="","",VLOOKUP(A89,'create SAMPLE BATCH'!$A$5:$C$40,2,FALSE)))</f>
        <v/>
      </c>
    </row>
    <row r="90" spans="1:10" x14ac:dyDescent="0.2">
      <c r="A90" s="24" t="str">
        <f>IF(IF(ISNA(INDEX('Batch file entries'!A$2:A$97,MATCH((ROW(A90)-4)*2,'Batch file entries'!$H$2:$H$97,0))),"",(INDEX('Batch file entries'!A$2:A$97,MATCH((ROW(A90)-4)*2,'Batch file entries'!$H$2:$H$97,0))))="","end",IF(ISNA(INDEX('Batch file entries'!A$2:A$97,MATCH((ROW(A90)-4)*2,'Batch file entries'!$H$2:$H$97,0))),"",(INDEX('Batch file entries'!A$2:A$97,MATCH((ROW(A90)-4)*2,'Batch file entries'!$H$2:$H$97,0)))))</f>
        <v>end</v>
      </c>
      <c r="C90" s="24" t="str">
        <f>IF(ISNA(INDEX('Batch file entries'!C$2:C$97,MATCH((ROW(C90)-4)*2,'Batch file entries'!$H$2:$H$97,0))),"",(INDEX('Batch file entries'!C$2:C$97,MATCH((ROW(C90)-4)*2,'Batch file entries'!$H$2:$H$97,0))))</f>
        <v/>
      </c>
      <c r="D90" s="24" t="str">
        <f>IF(ISNA(INDEX('Batch file entries'!E$2:E$97,MATCH((ROW(D90)-4)*2,'Batch file entries'!$H$2:$H$97,0))),"",(INDEX('Batch file entries'!E$2:E$97,MATCH((ROW(D90)-4)*2,'Batch file entries'!$H$2:$H$97,0))))</f>
        <v/>
      </c>
      <c r="E90" s="24" t="str">
        <f>IF(ISNA(INDEX('Batch file entries'!J$2:J$97,MATCH((ROW(E90)-4)*2,'Batch file entries'!$H$2:$H$97,0))),"",(INDEX('Batch file entries'!J$2:J$97,MATCH((ROW(E90)-4)*2,'Batch file entries'!$H$2:$H$97,0))))</f>
        <v/>
      </c>
      <c r="F90" s="24" t="str">
        <f t="shared" si="3"/>
        <v>Genomic DNA</v>
      </c>
      <c r="I90" s="24">
        <f t="shared" si="2"/>
        <v>86</v>
      </c>
      <c r="J90" s="24" t="str">
        <f>IF(C90="","",IF(VLOOKUP(A90,'create SAMPLE BATCH'!$A$5:$C$40,2,FALSE)="","",VLOOKUP(A90,'create SAMPLE BATCH'!$A$5:$C$40,2,FALSE)))</f>
        <v/>
      </c>
    </row>
    <row r="91" spans="1:10" x14ac:dyDescent="0.2">
      <c r="A91" s="24" t="str">
        <f>IF(IF(ISNA(INDEX('Batch file entries'!A$2:A$97,MATCH((ROW(A91)-4)*2,'Batch file entries'!$H$2:$H$97,0))),"",(INDEX('Batch file entries'!A$2:A$97,MATCH((ROW(A91)-4)*2,'Batch file entries'!$H$2:$H$97,0))))="","end",IF(ISNA(INDEX('Batch file entries'!A$2:A$97,MATCH((ROW(A91)-4)*2,'Batch file entries'!$H$2:$H$97,0))),"",(INDEX('Batch file entries'!A$2:A$97,MATCH((ROW(A91)-4)*2,'Batch file entries'!$H$2:$H$97,0)))))</f>
        <v>end</v>
      </c>
      <c r="C91" s="24" t="str">
        <f>IF(ISNA(INDEX('Batch file entries'!C$2:C$97,MATCH((ROW(C91)-4)*2,'Batch file entries'!$H$2:$H$97,0))),"",(INDEX('Batch file entries'!C$2:C$97,MATCH((ROW(C91)-4)*2,'Batch file entries'!$H$2:$H$97,0))))</f>
        <v/>
      </c>
      <c r="D91" s="24" t="str">
        <f>IF(ISNA(INDEX('Batch file entries'!E$2:E$97,MATCH((ROW(D91)-4)*2,'Batch file entries'!$H$2:$H$97,0))),"",(INDEX('Batch file entries'!E$2:E$97,MATCH((ROW(D91)-4)*2,'Batch file entries'!$H$2:$H$97,0))))</f>
        <v/>
      </c>
      <c r="E91" s="24" t="str">
        <f>IF(ISNA(INDEX('Batch file entries'!J$2:J$97,MATCH((ROW(E91)-4)*2,'Batch file entries'!$H$2:$H$97,0))),"",(INDEX('Batch file entries'!J$2:J$97,MATCH((ROW(E91)-4)*2,'Batch file entries'!$H$2:$H$97,0))))</f>
        <v/>
      </c>
      <c r="F91" s="24" t="str">
        <f t="shared" si="3"/>
        <v>Genomic DNA</v>
      </c>
      <c r="I91" s="24">
        <f t="shared" si="2"/>
        <v>87</v>
      </c>
      <c r="J91" s="24" t="str">
        <f>IF(C91="","",IF(VLOOKUP(A91,'create SAMPLE BATCH'!$A$5:$C$40,2,FALSE)="","",VLOOKUP(A91,'create SAMPLE BATCH'!$A$5:$C$40,2,FALSE)))</f>
        <v/>
      </c>
    </row>
    <row r="92" spans="1:10" x14ac:dyDescent="0.2">
      <c r="A92" s="24" t="str">
        <f>IF(IF(ISNA(INDEX('Batch file entries'!A$2:A$97,MATCH((ROW(A92)-4)*2,'Batch file entries'!$H$2:$H$97,0))),"",(INDEX('Batch file entries'!A$2:A$97,MATCH((ROW(A92)-4)*2,'Batch file entries'!$H$2:$H$97,0))))="","end",IF(ISNA(INDEX('Batch file entries'!A$2:A$97,MATCH((ROW(A92)-4)*2,'Batch file entries'!$H$2:$H$97,0))),"",(INDEX('Batch file entries'!A$2:A$97,MATCH((ROW(A92)-4)*2,'Batch file entries'!$H$2:$H$97,0)))))</f>
        <v>end</v>
      </c>
      <c r="C92" s="24" t="str">
        <f>IF(ISNA(INDEX('Batch file entries'!C$2:C$97,MATCH((ROW(C92)-4)*2,'Batch file entries'!$H$2:$H$97,0))),"",(INDEX('Batch file entries'!C$2:C$97,MATCH((ROW(C92)-4)*2,'Batch file entries'!$H$2:$H$97,0))))</f>
        <v/>
      </c>
      <c r="D92" s="24" t="str">
        <f>IF(ISNA(INDEX('Batch file entries'!E$2:E$97,MATCH((ROW(D92)-4)*2,'Batch file entries'!$H$2:$H$97,0))),"",(INDEX('Batch file entries'!E$2:E$97,MATCH((ROW(D92)-4)*2,'Batch file entries'!$H$2:$H$97,0))))</f>
        <v/>
      </c>
      <c r="E92" s="24" t="str">
        <f>IF(ISNA(INDEX('Batch file entries'!J$2:J$97,MATCH((ROW(E92)-4)*2,'Batch file entries'!$H$2:$H$97,0))),"",(INDEX('Batch file entries'!J$2:J$97,MATCH((ROW(E92)-4)*2,'Batch file entries'!$H$2:$H$97,0))))</f>
        <v/>
      </c>
      <c r="F92" s="24" t="str">
        <f t="shared" si="3"/>
        <v>Genomic DNA</v>
      </c>
      <c r="I92" s="24">
        <f t="shared" si="2"/>
        <v>88</v>
      </c>
      <c r="J92" s="24" t="str">
        <f>IF(C92="","",IF(VLOOKUP(A92,'create SAMPLE BATCH'!$A$5:$C$40,2,FALSE)="","",VLOOKUP(A92,'create SAMPLE BATCH'!$A$5:$C$40,2,FALSE)))</f>
        <v/>
      </c>
    </row>
    <row r="93" spans="1:10" x14ac:dyDescent="0.2">
      <c r="A93" s="24" t="str">
        <f>IF(IF(ISNA(INDEX('Batch file entries'!A$2:A$97,MATCH((ROW(A93)-4)*2,'Batch file entries'!$H$2:$H$97,0))),"",(INDEX('Batch file entries'!A$2:A$97,MATCH((ROW(A93)-4)*2,'Batch file entries'!$H$2:$H$97,0))))="","end",IF(ISNA(INDEX('Batch file entries'!A$2:A$97,MATCH((ROW(A93)-4)*2,'Batch file entries'!$H$2:$H$97,0))),"",(INDEX('Batch file entries'!A$2:A$97,MATCH((ROW(A93)-4)*2,'Batch file entries'!$H$2:$H$97,0)))))</f>
        <v>end</v>
      </c>
      <c r="C93" s="24" t="str">
        <f>IF(ISNA(INDEX('Batch file entries'!C$2:C$97,MATCH((ROW(C93)-4)*2,'Batch file entries'!$H$2:$H$97,0))),"",(INDEX('Batch file entries'!C$2:C$97,MATCH((ROW(C93)-4)*2,'Batch file entries'!$H$2:$H$97,0))))</f>
        <v/>
      </c>
      <c r="D93" s="24" t="str">
        <f>IF(ISNA(INDEX('Batch file entries'!E$2:E$97,MATCH((ROW(D93)-4)*2,'Batch file entries'!$H$2:$H$97,0))),"",(INDEX('Batch file entries'!E$2:E$97,MATCH((ROW(D93)-4)*2,'Batch file entries'!$H$2:$H$97,0))))</f>
        <v/>
      </c>
      <c r="E93" s="24" t="str">
        <f>IF(ISNA(INDEX('Batch file entries'!J$2:J$97,MATCH((ROW(E93)-4)*2,'Batch file entries'!$H$2:$H$97,0))),"",(INDEX('Batch file entries'!J$2:J$97,MATCH((ROW(E93)-4)*2,'Batch file entries'!$H$2:$H$97,0))))</f>
        <v/>
      </c>
      <c r="F93" s="24" t="str">
        <f t="shared" si="3"/>
        <v>Genomic DNA</v>
      </c>
      <c r="I93" s="24">
        <f t="shared" si="2"/>
        <v>89</v>
      </c>
      <c r="J93" s="24" t="str">
        <f>IF(C93="","",IF(VLOOKUP(A93,'create SAMPLE BATCH'!$A$5:$C$40,2,FALSE)="","",VLOOKUP(A93,'create SAMPLE BATCH'!$A$5:$C$40,2,FALSE)))</f>
        <v/>
      </c>
    </row>
    <row r="94" spans="1:10" x14ac:dyDescent="0.2">
      <c r="A94" s="24" t="str">
        <f>IF(IF(ISNA(INDEX('Batch file entries'!A$2:A$97,MATCH((ROW(A94)-4)*2,'Batch file entries'!$H$2:$H$97,0))),"",(INDEX('Batch file entries'!A$2:A$97,MATCH((ROW(A94)-4)*2,'Batch file entries'!$H$2:$H$97,0))))="","end",IF(ISNA(INDEX('Batch file entries'!A$2:A$97,MATCH((ROW(A94)-4)*2,'Batch file entries'!$H$2:$H$97,0))),"",(INDEX('Batch file entries'!A$2:A$97,MATCH((ROW(A94)-4)*2,'Batch file entries'!$H$2:$H$97,0)))))</f>
        <v>end</v>
      </c>
      <c r="C94" s="24" t="str">
        <f>IF(ISNA(INDEX('Batch file entries'!C$2:C$97,MATCH((ROW(C94)-4)*2,'Batch file entries'!$H$2:$H$97,0))),"",(INDEX('Batch file entries'!C$2:C$97,MATCH((ROW(C94)-4)*2,'Batch file entries'!$H$2:$H$97,0))))</f>
        <v/>
      </c>
      <c r="D94" s="24" t="str">
        <f>IF(ISNA(INDEX('Batch file entries'!E$2:E$97,MATCH((ROW(D94)-4)*2,'Batch file entries'!$H$2:$H$97,0))),"",(INDEX('Batch file entries'!E$2:E$97,MATCH((ROW(D94)-4)*2,'Batch file entries'!$H$2:$H$97,0))))</f>
        <v/>
      </c>
      <c r="E94" s="24" t="str">
        <f>IF(ISNA(INDEX('Batch file entries'!J$2:J$97,MATCH((ROW(E94)-4)*2,'Batch file entries'!$H$2:$H$97,0))),"",(INDEX('Batch file entries'!J$2:J$97,MATCH((ROW(E94)-4)*2,'Batch file entries'!$H$2:$H$97,0))))</f>
        <v/>
      </c>
      <c r="F94" s="24" t="str">
        <f t="shared" si="3"/>
        <v>Genomic DNA</v>
      </c>
      <c r="I94" s="24">
        <f t="shared" si="2"/>
        <v>90</v>
      </c>
      <c r="J94" s="24" t="str">
        <f>IF(C94="","",IF(VLOOKUP(A94,'create SAMPLE BATCH'!$A$5:$C$40,2,FALSE)="","",VLOOKUP(A94,'create SAMPLE BATCH'!$A$5:$C$40,2,FALSE)))</f>
        <v/>
      </c>
    </row>
    <row r="95" spans="1:10" x14ac:dyDescent="0.2">
      <c r="A95" s="24" t="str">
        <f>IF(IF(ISNA(INDEX('Batch file entries'!A$2:A$97,MATCH((ROW(A95)-4)*2,'Batch file entries'!$H$2:$H$97,0))),"",(INDEX('Batch file entries'!A$2:A$97,MATCH((ROW(A95)-4)*2,'Batch file entries'!$H$2:$H$97,0))))="","end",IF(ISNA(INDEX('Batch file entries'!A$2:A$97,MATCH((ROW(A95)-4)*2,'Batch file entries'!$H$2:$H$97,0))),"",(INDEX('Batch file entries'!A$2:A$97,MATCH((ROW(A95)-4)*2,'Batch file entries'!$H$2:$H$97,0)))))</f>
        <v>end</v>
      </c>
      <c r="C95" s="24" t="str">
        <f>IF(ISNA(INDEX('Batch file entries'!C$2:C$97,MATCH((ROW(C95)-4)*2,'Batch file entries'!$H$2:$H$97,0))),"",(INDEX('Batch file entries'!C$2:C$97,MATCH((ROW(C95)-4)*2,'Batch file entries'!$H$2:$H$97,0))))</f>
        <v/>
      </c>
      <c r="D95" s="24" t="str">
        <f>IF(ISNA(INDEX('Batch file entries'!E$2:E$97,MATCH((ROW(D95)-4)*2,'Batch file entries'!$H$2:$H$97,0))),"",(INDEX('Batch file entries'!E$2:E$97,MATCH((ROW(D95)-4)*2,'Batch file entries'!$H$2:$H$97,0))))</f>
        <v/>
      </c>
      <c r="E95" s="24" t="str">
        <f>IF(ISNA(INDEX('Batch file entries'!J$2:J$97,MATCH((ROW(E95)-4)*2,'Batch file entries'!$H$2:$H$97,0))),"",(INDEX('Batch file entries'!J$2:J$97,MATCH((ROW(E95)-4)*2,'Batch file entries'!$H$2:$H$97,0))))</f>
        <v/>
      </c>
      <c r="F95" s="24" t="str">
        <f t="shared" si="3"/>
        <v>Genomic DNA</v>
      </c>
      <c r="I95" s="24">
        <f t="shared" si="2"/>
        <v>91</v>
      </c>
      <c r="J95" s="24" t="str">
        <f>IF(C95="","",IF(VLOOKUP(A95,'create SAMPLE BATCH'!$A$5:$C$40,2,FALSE)="","",VLOOKUP(A95,'create SAMPLE BATCH'!$A$5:$C$40,2,FALSE)))</f>
        <v/>
      </c>
    </row>
    <row r="96" spans="1:10" x14ac:dyDescent="0.2">
      <c r="A96" s="24" t="str">
        <f>IF(IF(ISNA(INDEX('Batch file entries'!A$2:A$97,MATCH((ROW(A96)-4)*2,'Batch file entries'!$H$2:$H$97,0))),"",(INDEX('Batch file entries'!A$2:A$97,MATCH((ROW(A96)-4)*2,'Batch file entries'!$H$2:$H$97,0))))="","end",IF(ISNA(INDEX('Batch file entries'!A$2:A$97,MATCH((ROW(A96)-4)*2,'Batch file entries'!$H$2:$H$97,0))),"",(INDEX('Batch file entries'!A$2:A$97,MATCH((ROW(A96)-4)*2,'Batch file entries'!$H$2:$H$97,0)))))</f>
        <v>end</v>
      </c>
      <c r="C96" s="24" t="str">
        <f>IF(ISNA(INDEX('Batch file entries'!C$2:C$97,MATCH((ROW(C96)-4)*2,'Batch file entries'!$H$2:$H$97,0))),"",(INDEX('Batch file entries'!C$2:C$97,MATCH((ROW(C96)-4)*2,'Batch file entries'!$H$2:$H$97,0))))</f>
        <v/>
      </c>
      <c r="D96" s="24" t="str">
        <f>IF(ISNA(INDEX('Batch file entries'!E$2:E$97,MATCH((ROW(D96)-4)*2,'Batch file entries'!$H$2:$H$97,0))),"",(INDEX('Batch file entries'!E$2:E$97,MATCH((ROW(D96)-4)*2,'Batch file entries'!$H$2:$H$97,0))))</f>
        <v/>
      </c>
      <c r="E96" s="24" t="str">
        <f>IF(ISNA(INDEX('Batch file entries'!J$2:J$97,MATCH((ROW(E96)-4)*2,'Batch file entries'!$H$2:$H$97,0))),"",(INDEX('Batch file entries'!J$2:J$97,MATCH((ROW(E96)-4)*2,'Batch file entries'!$H$2:$H$97,0))))</f>
        <v/>
      </c>
      <c r="F96" s="24" t="str">
        <f t="shared" si="3"/>
        <v>Genomic DNA</v>
      </c>
      <c r="I96" s="24">
        <f t="shared" si="2"/>
        <v>92</v>
      </c>
      <c r="J96" s="24" t="str">
        <f>IF(C96="","",IF(VLOOKUP(A96,'create SAMPLE BATCH'!$A$5:$C$40,2,FALSE)="","",VLOOKUP(A96,'create SAMPLE BATCH'!$A$5:$C$40,2,FALSE)))</f>
        <v/>
      </c>
    </row>
    <row r="97" spans="1:10" x14ac:dyDescent="0.2">
      <c r="A97" s="24" t="str">
        <f>IF(IF(ISNA(INDEX('Batch file entries'!A$2:A$97,MATCH((ROW(A97)-4)*2,'Batch file entries'!$H$2:$H$97,0))),"",(INDEX('Batch file entries'!A$2:A$97,MATCH((ROW(A97)-4)*2,'Batch file entries'!$H$2:$H$97,0))))="","end",IF(ISNA(INDEX('Batch file entries'!A$2:A$97,MATCH((ROW(A97)-4)*2,'Batch file entries'!$H$2:$H$97,0))),"",(INDEX('Batch file entries'!A$2:A$97,MATCH((ROW(A97)-4)*2,'Batch file entries'!$H$2:$H$97,0)))))</f>
        <v>end</v>
      </c>
      <c r="C97" s="24" t="str">
        <f>IF(ISNA(INDEX('Batch file entries'!C$2:C$97,MATCH((ROW(C97)-4)*2,'Batch file entries'!$H$2:$H$97,0))),"",(INDEX('Batch file entries'!C$2:C$97,MATCH((ROW(C97)-4)*2,'Batch file entries'!$H$2:$H$97,0))))</f>
        <v/>
      </c>
      <c r="D97" s="24" t="str">
        <f>IF(ISNA(INDEX('Batch file entries'!E$2:E$97,MATCH((ROW(D97)-4)*2,'Batch file entries'!$H$2:$H$97,0))),"",(INDEX('Batch file entries'!E$2:E$97,MATCH((ROW(D97)-4)*2,'Batch file entries'!$H$2:$H$97,0))))</f>
        <v/>
      </c>
      <c r="E97" s="24" t="str">
        <f>IF(ISNA(INDEX('Batch file entries'!J$2:J$97,MATCH((ROW(E97)-4)*2,'Batch file entries'!$H$2:$H$97,0))),"",(INDEX('Batch file entries'!J$2:J$97,MATCH((ROW(E97)-4)*2,'Batch file entries'!$H$2:$H$97,0))))</f>
        <v/>
      </c>
      <c r="F97" s="24" t="str">
        <f t="shared" si="3"/>
        <v>Genomic DNA</v>
      </c>
      <c r="I97" s="24">
        <f t="shared" si="2"/>
        <v>93</v>
      </c>
      <c r="J97" s="24" t="str">
        <f>IF(C97="","",IF(VLOOKUP(A97,'create SAMPLE BATCH'!$A$5:$C$40,2,FALSE)="","",VLOOKUP(A97,'create SAMPLE BATCH'!$A$5:$C$40,2,FALSE)))</f>
        <v/>
      </c>
    </row>
    <row r="98" spans="1:10" x14ac:dyDescent="0.2">
      <c r="A98" s="24" t="str">
        <f>IF(IF(ISNA(INDEX('Batch file entries'!A$2:A$97,MATCH((ROW(A98)-4)*2,'Batch file entries'!$H$2:$H$97,0))),"",(INDEX('Batch file entries'!A$2:A$97,MATCH((ROW(A98)-4)*2,'Batch file entries'!$H$2:$H$97,0))))="","end",IF(ISNA(INDEX('Batch file entries'!A$2:A$97,MATCH((ROW(A98)-4)*2,'Batch file entries'!$H$2:$H$97,0))),"",(INDEX('Batch file entries'!A$2:A$97,MATCH((ROW(A98)-4)*2,'Batch file entries'!$H$2:$H$97,0)))))</f>
        <v>end</v>
      </c>
      <c r="C98" s="24" t="str">
        <f>IF(ISNA(INDEX('Batch file entries'!C$2:C$97,MATCH((ROW(C98)-4)*2,'Batch file entries'!$H$2:$H$97,0))),"",(INDEX('Batch file entries'!C$2:C$97,MATCH((ROW(C98)-4)*2,'Batch file entries'!$H$2:$H$97,0))))</f>
        <v/>
      </c>
      <c r="D98" s="24" t="str">
        <f>IF(ISNA(INDEX('Batch file entries'!E$2:E$97,MATCH((ROW(D98)-4)*2,'Batch file entries'!$H$2:$H$97,0))),"",(INDEX('Batch file entries'!E$2:E$97,MATCH((ROW(D98)-4)*2,'Batch file entries'!$H$2:$H$97,0))))</f>
        <v/>
      </c>
      <c r="E98" s="24" t="str">
        <f>IF(ISNA(INDEX('Batch file entries'!J$2:J$97,MATCH((ROW(E98)-4)*2,'Batch file entries'!$H$2:$H$97,0))),"",(INDEX('Batch file entries'!J$2:J$97,MATCH((ROW(E98)-4)*2,'Batch file entries'!$H$2:$H$97,0))))</f>
        <v/>
      </c>
      <c r="F98" s="24" t="str">
        <f t="shared" si="3"/>
        <v>Genomic DNA</v>
      </c>
      <c r="I98" s="24">
        <f t="shared" si="2"/>
        <v>94</v>
      </c>
      <c r="J98" s="24" t="str">
        <f>IF(C98="","",IF(VLOOKUP(A98,'create SAMPLE BATCH'!$A$5:$C$40,2,FALSE)="","",VLOOKUP(A98,'create SAMPLE BATCH'!$A$5:$C$40,2,FALSE)))</f>
        <v/>
      </c>
    </row>
    <row r="99" spans="1:10" x14ac:dyDescent="0.2">
      <c r="A99" s="24" t="str">
        <f>IF(IF(ISNA(INDEX('Batch file entries'!A$2:A$97,MATCH((ROW(A99)-4)*2,'Batch file entries'!$H$2:$H$97,0))),"",(INDEX('Batch file entries'!A$2:A$97,MATCH((ROW(A99)-4)*2,'Batch file entries'!$H$2:$H$97,0))))="","end",IF(ISNA(INDEX('Batch file entries'!A$2:A$97,MATCH((ROW(A99)-4)*2,'Batch file entries'!$H$2:$H$97,0))),"",(INDEX('Batch file entries'!A$2:A$97,MATCH((ROW(A99)-4)*2,'Batch file entries'!$H$2:$H$97,0)))))</f>
        <v>end</v>
      </c>
      <c r="C99" s="24" t="str">
        <f>IF(ISNA(INDEX('Batch file entries'!C$2:C$97,MATCH((ROW(C99)-4)*2,'Batch file entries'!$H$2:$H$97,0))),"",(INDEX('Batch file entries'!C$2:C$97,MATCH((ROW(C99)-4)*2,'Batch file entries'!$H$2:$H$97,0))))</f>
        <v/>
      </c>
      <c r="D99" s="24" t="str">
        <f>IF(ISNA(INDEX('Batch file entries'!E$2:E$97,MATCH((ROW(D99)-4)*2,'Batch file entries'!$H$2:$H$97,0))),"",(INDEX('Batch file entries'!E$2:E$97,MATCH((ROW(D99)-4)*2,'Batch file entries'!$H$2:$H$97,0))))</f>
        <v/>
      </c>
      <c r="E99" s="24" t="str">
        <f>IF(ISNA(INDEX('Batch file entries'!J$2:J$97,MATCH((ROW(E99)-4)*2,'Batch file entries'!$H$2:$H$97,0))),"",(INDEX('Batch file entries'!J$2:J$97,MATCH((ROW(E99)-4)*2,'Batch file entries'!$H$2:$H$97,0))))</f>
        <v/>
      </c>
      <c r="F99" s="24" t="str">
        <f t="shared" si="3"/>
        <v>Genomic DNA</v>
      </c>
      <c r="I99" s="24">
        <f t="shared" si="2"/>
        <v>95</v>
      </c>
      <c r="J99" s="24" t="str">
        <f>IF(C99="","",IF(VLOOKUP(A99,'create SAMPLE BATCH'!$A$5:$C$40,2,FALSE)="","",VLOOKUP(A99,'create SAMPLE BATCH'!$A$5:$C$40,2,FALSE)))</f>
        <v/>
      </c>
    </row>
    <row r="100" spans="1:10" x14ac:dyDescent="0.2">
      <c r="A100" s="24" t="str">
        <f>IF(IF(ISNA(INDEX('Batch file entries'!A$2:A$97,MATCH((ROW(A100)-4)*2,'Batch file entries'!$H$2:$H$97,0))),"",(INDEX('Batch file entries'!A$2:A$97,MATCH((ROW(A100)-4)*2,'Batch file entries'!$H$2:$H$97,0))))="","end",IF(ISNA(INDEX('Batch file entries'!A$2:A$97,MATCH((ROW(A100)-4)*2,'Batch file entries'!$H$2:$H$97,0))),"",(INDEX('Batch file entries'!A$2:A$97,MATCH((ROW(A100)-4)*2,'Batch file entries'!$H$2:$H$97,0)))))</f>
        <v>end</v>
      </c>
      <c r="C100" s="24" t="str">
        <f>IF(ISNA(INDEX('Batch file entries'!C$2:C$97,MATCH((ROW(C100)-4)*2,'Batch file entries'!$H$2:$H$97,0))),"",(INDEX('Batch file entries'!C$2:C$97,MATCH((ROW(C100)-4)*2,'Batch file entries'!$H$2:$H$97,0))))</f>
        <v/>
      </c>
      <c r="D100" s="24" t="str">
        <f>IF(ISNA(INDEX('Batch file entries'!E$2:E$97,MATCH((ROW(D100)-4)*2,'Batch file entries'!$H$2:$H$97,0))),"",(INDEX('Batch file entries'!E$2:E$97,MATCH((ROW(D100)-4)*2,'Batch file entries'!$H$2:$H$97,0))))</f>
        <v/>
      </c>
      <c r="E100" s="24" t="str">
        <f>IF(ISNA(INDEX('Batch file entries'!J$2:J$97,MATCH((ROW(E100)-4)*2,'Batch file entries'!$H$2:$H$97,0))),"",(INDEX('Batch file entries'!J$2:J$97,MATCH((ROW(E100)-4)*2,'Batch file entries'!$H$2:$H$97,0))))</f>
        <v/>
      </c>
      <c r="F100" s="24" t="str">
        <f t="shared" si="3"/>
        <v>Genomic DNA</v>
      </c>
      <c r="I100" s="24">
        <f t="shared" si="2"/>
        <v>96</v>
      </c>
      <c r="J100" s="24" t="str">
        <f>IF(C100="","",IF(VLOOKUP(A100,'create SAMPLE BATCH'!$A$5:$C$40,2,FALSE)="","",VLOOKUP(A100,'create SAMPLE BATCH'!$A$5:$C$40,2,FALSE)))</f>
        <v/>
      </c>
    </row>
    <row r="101" spans="1:10" x14ac:dyDescent="0.2">
      <c r="A101" s="24" t="str">
        <f>IF(IF(ISNA(INDEX('Batch file entries'!A$2:A$97,MATCH((ROW(A101)-4)*2,'Batch file entries'!$H$2:$H$97,0))),"",(INDEX('Batch file entries'!A$2:A$97,MATCH((ROW(A101)-4)*2,'Batch file entries'!$H$2:$H$97,0))))="","end",IF(ISNA(INDEX('Batch file entries'!A$2:A$97,MATCH((ROW(A101)-4)*2,'Batch file entries'!$H$2:$H$97,0))),"",(INDEX('Batch file entries'!A$2:A$97,MATCH((ROW(A101)-4)*2,'Batch file entries'!$H$2:$H$97,0)))))</f>
        <v>end</v>
      </c>
      <c r="C101" s="24" t="str">
        <f>IF(ISNA(INDEX('Batch file entries'!C$2:C$97,MATCH((ROW(C101)-4)*2,'Batch file entries'!$H$2:$H$97,0))),"",(INDEX('Batch file entries'!C$2:C$97,MATCH((ROW(C101)-4)*2,'Batch file entries'!$H$2:$H$97,0))))</f>
        <v/>
      </c>
      <c r="D101" s="24" t="str">
        <f>IF(ISNA(INDEX('Batch file entries'!E$2:E$97,MATCH((ROW(D101)-4)*2,'Batch file entries'!$H$2:$H$97,0))),"",(INDEX('Batch file entries'!E$2:E$97,MATCH((ROW(D101)-4)*2,'Batch file entries'!$H$2:$H$97,0))))</f>
        <v/>
      </c>
      <c r="E101" s="24" t="str">
        <f>IF(ISNA(INDEX('Batch file entries'!J$2:J$97,MATCH((ROW(E101)-4)*2,'Batch file entries'!$H$2:$H$97,0))),"",(INDEX('Batch file entries'!J$2:J$97,MATCH((ROW(E101)-4)*2,'Batch file entries'!$H$2:$H$97,0))))</f>
        <v/>
      </c>
      <c r="F101" s="24" t="str">
        <f t="shared" si="3"/>
        <v>Genomic DNA</v>
      </c>
      <c r="I101" s="24">
        <f t="shared" si="2"/>
        <v>97</v>
      </c>
      <c r="J101" s="24" t="str">
        <f>IF(C101="","",IF(VLOOKUP(A101,'create SAMPLE BATCH'!$A$5:$C$40,2,FALSE)="","",VLOOKUP(A101,'create SAMPLE BATCH'!$A$5:$C$40,2,FALSE)))</f>
        <v/>
      </c>
    </row>
    <row r="102" spans="1:10" x14ac:dyDescent="0.2">
      <c r="A102" s="24" t="str">
        <f>IF(IF(ISNA(INDEX('Batch file entries'!A$2:A$97,MATCH((ROW(A102)-4)*2,'Batch file entries'!$H$2:$H$97,0))),"",(INDEX('Batch file entries'!A$2:A$97,MATCH((ROW(A102)-4)*2,'Batch file entries'!$H$2:$H$97,0))))="","end",IF(ISNA(INDEX('Batch file entries'!A$2:A$97,MATCH((ROW(A102)-4)*2,'Batch file entries'!$H$2:$H$97,0))),"",(INDEX('Batch file entries'!A$2:A$97,MATCH((ROW(A102)-4)*2,'Batch file entries'!$H$2:$H$97,0)))))</f>
        <v>end</v>
      </c>
      <c r="C102" s="24" t="str">
        <f>IF(ISNA(INDEX('Batch file entries'!C$2:C$97,MATCH((ROW(C102)-4)*2,'Batch file entries'!$H$2:$H$97,0))),"",(INDEX('Batch file entries'!C$2:C$97,MATCH((ROW(C102)-4)*2,'Batch file entries'!$H$2:$H$97,0))))</f>
        <v/>
      </c>
      <c r="D102" s="24" t="str">
        <f>IF(ISNA(INDEX('Batch file entries'!E$2:E$97,MATCH((ROW(D102)-4)*2,'Batch file entries'!$H$2:$H$97,0))),"",(INDEX('Batch file entries'!E$2:E$97,MATCH((ROW(D102)-4)*2,'Batch file entries'!$H$2:$H$97,0))))</f>
        <v/>
      </c>
      <c r="E102" s="24" t="str">
        <f>IF(ISNA(INDEX('Batch file entries'!J$2:J$97,MATCH((ROW(E102)-4)*2,'Batch file entries'!$H$2:$H$97,0))),"",(INDEX('Batch file entries'!J$2:J$97,MATCH((ROW(E102)-4)*2,'Batch file entries'!$H$2:$H$97,0))))</f>
        <v/>
      </c>
      <c r="F102" s="24" t="str">
        <f t="shared" si="3"/>
        <v>Genomic DNA</v>
      </c>
      <c r="I102" s="24">
        <f t="shared" si="2"/>
        <v>98</v>
      </c>
      <c r="J102" s="24" t="str">
        <f>IF(C102="","",IF(VLOOKUP(A102,'create SAMPLE BATCH'!$A$5:$C$40,2,FALSE)="","",VLOOKUP(A102,'create SAMPLE BATCH'!$A$5:$C$40,2,FALSE)))</f>
        <v/>
      </c>
    </row>
    <row r="103" spans="1:10" x14ac:dyDescent="0.2">
      <c r="A103" s="24" t="str">
        <f>IF(IF(ISNA(INDEX('Batch file entries'!A$2:A$97,MATCH((ROW(A103)-4)*2,'Batch file entries'!$H$2:$H$97,0))),"",(INDEX('Batch file entries'!A$2:A$97,MATCH((ROW(A103)-4)*2,'Batch file entries'!$H$2:$H$97,0))))="","end",IF(ISNA(INDEX('Batch file entries'!A$2:A$97,MATCH((ROW(A103)-4)*2,'Batch file entries'!$H$2:$H$97,0))),"",(INDEX('Batch file entries'!A$2:A$97,MATCH((ROW(A103)-4)*2,'Batch file entries'!$H$2:$H$97,0)))))</f>
        <v>end</v>
      </c>
      <c r="C103" s="24" t="str">
        <f>IF(ISNA(INDEX('Batch file entries'!C$2:C$97,MATCH((ROW(C103)-4)*2,'Batch file entries'!$H$2:$H$97,0))),"",(INDEX('Batch file entries'!C$2:C$97,MATCH((ROW(C103)-4)*2,'Batch file entries'!$H$2:$H$97,0))))</f>
        <v/>
      </c>
      <c r="D103" s="24" t="str">
        <f>IF(ISNA(INDEX('Batch file entries'!E$2:E$97,MATCH((ROW(D103)-4)*2,'Batch file entries'!$H$2:$H$97,0))),"",(INDEX('Batch file entries'!E$2:E$97,MATCH((ROW(D103)-4)*2,'Batch file entries'!$H$2:$H$97,0))))</f>
        <v/>
      </c>
      <c r="E103" s="24" t="str">
        <f>IF(ISNA(INDEX('Batch file entries'!J$2:J$97,MATCH((ROW(E103)-4)*2,'Batch file entries'!$H$2:$H$97,0))),"",(INDEX('Batch file entries'!J$2:J$97,MATCH((ROW(E103)-4)*2,'Batch file entries'!$H$2:$H$97,0))))</f>
        <v/>
      </c>
      <c r="F103" s="24" t="str">
        <f t="shared" si="3"/>
        <v>Genomic DNA</v>
      </c>
      <c r="I103" s="24">
        <f t="shared" si="2"/>
        <v>99</v>
      </c>
      <c r="J103" s="24" t="str">
        <f>IF(C103="","",IF(VLOOKUP(A103,'create SAMPLE BATCH'!$A$5:$C$40,2,FALSE)="","",VLOOKUP(A103,'create SAMPLE BATCH'!$A$5:$C$40,2,FALSE)))</f>
        <v/>
      </c>
    </row>
    <row r="104" spans="1:10" x14ac:dyDescent="0.2">
      <c r="A104" s="24" t="str">
        <f>IF(IF(ISNA(INDEX('Batch file entries'!A$2:A$97,MATCH((ROW(A104)-4)*2,'Batch file entries'!$H$2:$H$97,0))),"",(INDEX('Batch file entries'!A$2:A$97,MATCH((ROW(A104)-4)*2,'Batch file entries'!$H$2:$H$97,0))))="","end",IF(ISNA(INDEX('Batch file entries'!A$2:A$97,MATCH((ROW(A104)-4)*2,'Batch file entries'!$H$2:$H$97,0))),"",(INDEX('Batch file entries'!A$2:A$97,MATCH((ROW(A104)-4)*2,'Batch file entries'!$H$2:$H$97,0)))))</f>
        <v>end</v>
      </c>
      <c r="C104" s="24" t="str">
        <f>IF(ISNA(INDEX('Batch file entries'!C$2:C$97,MATCH((ROW(C104)-4)*2,'Batch file entries'!$H$2:$H$97,0))),"",(INDEX('Batch file entries'!C$2:C$97,MATCH((ROW(C104)-4)*2,'Batch file entries'!$H$2:$H$97,0))))</f>
        <v/>
      </c>
      <c r="D104" s="24" t="str">
        <f>IF(ISNA(INDEX('Batch file entries'!E$2:E$97,MATCH((ROW(D104)-4)*2,'Batch file entries'!$H$2:$H$97,0))),"",(INDEX('Batch file entries'!E$2:E$97,MATCH((ROW(D104)-4)*2,'Batch file entries'!$H$2:$H$97,0))))</f>
        <v/>
      </c>
      <c r="E104" s="24" t="str">
        <f>IF(ISNA(INDEX('Batch file entries'!J$2:J$97,MATCH((ROW(E104)-4)*2,'Batch file entries'!$H$2:$H$97,0))),"",(INDEX('Batch file entries'!J$2:J$97,MATCH((ROW(E104)-4)*2,'Batch file entries'!$H$2:$H$97,0))))</f>
        <v/>
      </c>
      <c r="F104" s="24" t="str">
        <f t="shared" si="3"/>
        <v>Genomic DNA</v>
      </c>
      <c r="I104" s="24">
        <f t="shared" si="2"/>
        <v>100</v>
      </c>
      <c r="J104" s="24" t="str">
        <f>IF(C104="","",IF(VLOOKUP(A104,'create SAMPLE BATCH'!$A$5:$C$40,2,FALSE)="","",VLOOKUP(A104,'create SAMPLE BATCH'!$A$5:$C$40,2,FALSE)))</f>
        <v/>
      </c>
    </row>
    <row r="105" spans="1:10" x14ac:dyDescent="0.2">
      <c r="A105" s="24" t="str">
        <f>IF(IF(ISNA(INDEX('Batch file entries'!A$2:A$97,MATCH((ROW(A105)-4)*2,'Batch file entries'!$H$2:$H$97,0))),"",(INDEX('Batch file entries'!A$2:A$97,MATCH((ROW(A105)-4)*2,'Batch file entries'!$H$2:$H$97,0))))="","end",IF(ISNA(INDEX('Batch file entries'!A$2:A$97,MATCH((ROW(A105)-4)*2,'Batch file entries'!$H$2:$H$97,0))),"",(INDEX('Batch file entries'!A$2:A$97,MATCH((ROW(A105)-4)*2,'Batch file entries'!$H$2:$H$97,0)))))</f>
        <v>end</v>
      </c>
      <c r="C105" s="24" t="str">
        <f>IF(ISNA(INDEX('Batch file entries'!C$2:C$97,MATCH((ROW(C105)-4)*2,'Batch file entries'!$H$2:$H$97,0))),"",(INDEX('Batch file entries'!C$2:C$97,MATCH((ROW(C105)-4)*2,'Batch file entries'!$H$2:$H$97,0))))</f>
        <v/>
      </c>
      <c r="D105" s="24" t="str">
        <f>IF(ISNA(INDEX('Batch file entries'!E$2:E$97,MATCH((ROW(D105)-4)*2,'Batch file entries'!$H$2:$H$97,0))),"",(INDEX('Batch file entries'!E$2:E$97,MATCH((ROW(D105)-4)*2,'Batch file entries'!$H$2:$H$97,0))))</f>
        <v/>
      </c>
      <c r="E105" s="24" t="str">
        <f>IF(ISNA(INDEX('Batch file entries'!J$2:J$97,MATCH((ROW(E105)-4)*2,'Batch file entries'!$H$2:$H$97,0))),"",(INDEX('Batch file entries'!J$2:J$97,MATCH((ROW(E105)-4)*2,'Batch file entries'!$H$2:$H$97,0))))</f>
        <v/>
      </c>
      <c r="F105" s="24" t="str">
        <f t="shared" si="3"/>
        <v>Genomic DNA</v>
      </c>
      <c r="I105" s="24">
        <f t="shared" si="2"/>
        <v>101</v>
      </c>
      <c r="J105" s="24" t="str">
        <f>IF(C105="","",IF(VLOOKUP(A105,'create SAMPLE BATCH'!$A$5:$C$40,2,FALSE)="","",VLOOKUP(A105,'create SAMPLE BATCH'!$A$5:$C$40,2,FALSE)))</f>
        <v/>
      </c>
    </row>
    <row r="106" spans="1:10" x14ac:dyDescent="0.2">
      <c r="A106" s="24" t="str">
        <f>IF(IF(ISNA(INDEX('Batch file entries'!A$2:A$97,MATCH((ROW(A106)-4)*2,'Batch file entries'!$H$2:$H$97,0))),"",(INDEX('Batch file entries'!A$2:A$97,MATCH((ROW(A106)-4)*2,'Batch file entries'!$H$2:$H$97,0))))="","end",IF(ISNA(INDEX('Batch file entries'!A$2:A$97,MATCH((ROW(A106)-4)*2,'Batch file entries'!$H$2:$H$97,0))),"",(INDEX('Batch file entries'!A$2:A$97,MATCH((ROW(A106)-4)*2,'Batch file entries'!$H$2:$H$97,0)))))</f>
        <v>end</v>
      </c>
      <c r="C106" s="24" t="str">
        <f>IF(ISNA(INDEX('Batch file entries'!C$2:C$97,MATCH((ROW(C106)-4)*2,'Batch file entries'!$H$2:$H$97,0))),"",(INDEX('Batch file entries'!C$2:C$97,MATCH((ROW(C106)-4)*2,'Batch file entries'!$H$2:$H$97,0))))</f>
        <v/>
      </c>
      <c r="D106" s="24" t="str">
        <f>IF(ISNA(INDEX('Batch file entries'!E$2:E$97,MATCH((ROW(D106)-4)*2,'Batch file entries'!$H$2:$H$97,0))),"",(INDEX('Batch file entries'!E$2:E$97,MATCH((ROW(D106)-4)*2,'Batch file entries'!$H$2:$H$97,0))))</f>
        <v/>
      </c>
      <c r="E106" s="24" t="str">
        <f>IF(ISNA(INDEX('Batch file entries'!J$2:J$97,MATCH((ROW(E106)-4)*2,'Batch file entries'!$H$2:$H$97,0))),"",(INDEX('Batch file entries'!J$2:J$97,MATCH((ROW(E106)-4)*2,'Batch file entries'!$H$2:$H$97,0))))</f>
        <v/>
      </c>
      <c r="F106" s="24" t="str">
        <f t="shared" si="3"/>
        <v>Genomic DNA</v>
      </c>
      <c r="I106" s="24">
        <f t="shared" si="2"/>
        <v>102</v>
      </c>
      <c r="J106" s="24" t="str">
        <f>IF(C106="","",IF(VLOOKUP(A106,'create SAMPLE BATCH'!$A$5:$C$40,2,FALSE)="","",VLOOKUP(A106,'create SAMPLE BATCH'!$A$5:$C$40,2,FALSE)))</f>
        <v/>
      </c>
    </row>
    <row r="107" spans="1:10" x14ac:dyDescent="0.2">
      <c r="A107" s="24" t="str">
        <f>IF(IF(ISNA(INDEX('Batch file entries'!A$2:A$97,MATCH((ROW(A107)-4)*2,'Batch file entries'!$H$2:$H$97,0))),"",(INDEX('Batch file entries'!A$2:A$97,MATCH((ROW(A107)-4)*2,'Batch file entries'!$H$2:$H$97,0))))="","end",IF(ISNA(INDEX('Batch file entries'!A$2:A$97,MATCH((ROW(A107)-4)*2,'Batch file entries'!$H$2:$H$97,0))),"",(INDEX('Batch file entries'!A$2:A$97,MATCH((ROW(A107)-4)*2,'Batch file entries'!$H$2:$H$97,0)))))</f>
        <v>end</v>
      </c>
      <c r="C107" s="24" t="str">
        <f>IF(ISNA(INDEX('Batch file entries'!C$2:C$97,MATCH((ROW(C107)-4)*2,'Batch file entries'!$H$2:$H$97,0))),"",(INDEX('Batch file entries'!C$2:C$97,MATCH((ROW(C107)-4)*2,'Batch file entries'!$H$2:$H$97,0))))</f>
        <v/>
      </c>
      <c r="D107" s="24" t="str">
        <f>IF(ISNA(INDEX('Batch file entries'!E$2:E$97,MATCH((ROW(D107)-4)*2,'Batch file entries'!$H$2:$H$97,0))),"",(INDEX('Batch file entries'!E$2:E$97,MATCH((ROW(D107)-4)*2,'Batch file entries'!$H$2:$H$97,0))))</f>
        <v/>
      </c>
      <c r="E107" s="24" t="str">
        <f>IF(ISNA(INDEX('Batch file entries'!J$2:J$97,MATCH((ROW(E107)-4)*2,'Batch file entries'!$H$2:$H$97,0))),"",(INDEX('Batch file entries'!J$2:J$97,MATCH((ROW(E107)-4)*2,'Batch file entries'!$H$2:$H$97,0))))</f>
        <v/>
      </c>
      <c r="F107" s="24" t="str">
        <f t="shared" si="3"/>
        <v>Genomic DNA</v>
      </c>
      <c r="I107" s="24">
        <f t="shared" si="2"/>
        <v>103</v>
      </c>
      <c r="J107" s="24" t="str">
        <f>IF(C107="","",IF(VLOOKUP(A107,'create SAMPLE BATCH'!$A$5:$C$40,2,FALSE)="","",VLOOKUP(A107,'create SAMPLE BATCH'!$A$5:$C$40,2,FALSE)))</f>
        <v/>
      </c>
    </row>
    <row r="108" spans="1:10" x14ac:dyDescent="0.2">
      <c r="A108" s="24" t="str">
        <f>IF(IF(ISNA(INDEX('Batch file entries'!A$2:A$97,MATCH((ROW(A108)-4)*2,'Batch file entries'!$H$2:$H$97,0))),"",(INDEX('Batch file entries'!A$2:A$97,MATCH((ROW(A108)-4)*2,'Batch file entries'!$H$2:$H$97,0))))="","end",IF(ISNA(INDEX('Batch file entries'!A$2:A$97,MATCH((ROW(A108)-4)*2,'Batch file entries'!$H$2:$H$97,0))),"",(INDEX('Batch file entries'!A$2:A$97,MATCH((ROW(A108)-4)*2,'Batch file entries'!$H$2:$H$97,0)))))</f>
        <v>end</v>
      </c>
      <c r="C108" s="24" t="str">
        <f>IF(ISNA(INDEX('Batch file entries'!C$2:C$97,MATCH((ROW(C108)-4)*2,'Batch file entries'!$H$2:$H$97,0))),"",(INDEX('Batch file entries'!C$2:C$97,MATCH((ROW(C108)-4)*2,'Batch file entries'!$H$2:$H$97,0))))</f>
        <v/>
      </c>
      <c r="D108" s="24" t="str">
        <f>IF(ISNA(INDEX('Batch file entries'!E$2:E$97,MATCH((ROW(D108)-4)*2,'Batch file entries'!$H$2:$H$97,0))),"",(INDEX('Batch file entries'!E$2:E$97,MATCH((ROW(D108)-4)*2,'Batch file entries'!$H$2:$H$97,0))))</f>
        <v/>
      </c>
      <c r="E108" s="24" t="str">
        <f>IF(ISNA(INDEX('Batch file entries'!J$2:J$97,MATCH((ROW(E108)-4)*2,'Batch file entries'!$H$2:$H$97,0))),"",(INDEX('Batch file entries'!J$2:J$97,MATCH((ROW(E108)-4)*2,'Batch file entries'!$H$2:$H$97,0))))</f>
        <v/>
      </c>
      <c r="F108" s="24" t="str">
        <f t="shared" si="3"/>
        <v>Genomic DNA</v>
      </c>
      <c r="I108" s="24">
        <f t="shared" si="2"/>
        <v>104</v>
      </c>
      <c r="J108" s="24" t="str">
        <f>IF(C108="","",IF(VLOOKUP(A108,'create SAMPLE BATCH'!$A$5:$C$40,2,FALSE)="","",VLOOKUP(A108,'create SAMPLE BATCH'!$A$5:$C$40,2,FALSE)))</f>
        <v/>
      </c>
    </row>
    <row r="109" spans="1:10" x14ac:dyDescent="0.2">
      <c r="A109" s="24" t="str">
        <f>IF(IF(ISNA(INDEX('Batch file entries'!A$2:A$97,MATCH((ROW(A109)-4)*2,'Batch file entries'!$H$2:$H$97,0))),"",(INDEX('Batch file entries'!A$2:A$97,MATCH((ROW(A109)-4)*2,'Batch file entries'!$H$2:$H$97,0))))="","end",IF(ISNA(INDEX('Batch file entries'!A$2:A$97,MATCH((ROW(A109)-4)*2,'Batch file entries'!$H$2:$H$97,0))),"",(INDEX('Batch file entries'!A$2:A$97,MATCH((ROW(A109)-4)*2,'Batch file entries'!$H$2:$H$97,0)))))</f>
        <v>end</v>
      </c>
      <c r="C109" s="24" t="str">
        <f>IF(ISNA(INDEX('Batch file entries'!C$2:C$97,MATCH((ROW(C109)-4)*2,'Batch file entries'!$H$2:$H$97,0))),"",(INDEX('Batch file entries'!C$2:C$97,MATCH((ROW(C109)-4)*2,'Batch file entries'!$H$2:$H$97,0))))</f>
        <v/>
      </c>
      <c r="D109" s="24" t="str">
        <f>IF(ISNA(INDEX('Batch file entries'!E$2:E$97,MATCH((ROW(D109)-4)*2,'Batch file entries'!$H$2:$H$97,0))),"",(INDEX('Batch file entries'!E$2:E$97,MATCH((ROW(D109)-4)*2,'Batch file entries'!$H$2:$H$97,0))))</f>
        <v/>
      </c>
      <c r="E109" s="24" t="str">
        <f>IF(ISNA(INDEX('Batch file entries'!J$2:J$97,MATCH((ROW(E109)-4)*2,'Batch file entries'!$H$2:$H$97,0))),"",(INDEX('Batch file entries'!J$2:J$97,MATCH((ROW(E109)-4)*2,'Batch file entries'!$H$2:$H$97,0))))</f>
        <v/>
      </c>
      <c r="F109" s="24" t="str">
        <f t="shared" si="3"/>
        <v>Genomic DNA</v>
      </c>
      <c r="I109" s="24">
        <f t="shared" si="2"/>
        <v>105</v>
      </c>
      <c r="J109" s="24" t="str">
        <f>IF(C109="","",IF(VLOOKUP(A109,'create SAMPLE BATCH'!$A$5:$C$40,2,FALSE)="","",VLOOKUP(A109,'create SAMPLE BATCH'!$A$5:$C$40,2,FALSE)))</f>
        <v/>
      </c>
    </row>
    <row r="110" spans="1:10" x14ac:dyDescent="0.2">
      <c r="A110" s="24" t="str">
        <f>IF(IF(ISNA(INDEX('Batch file entries'!A$2:A$97,MATCH((ROW(A110)-4)*2,'Batch file entries'!$H$2:$H$97,0))),"",(INDEX('Batch file entries'!A$2:A$97,MATCH((ROW(A110)-4)*2,'Batch file entries'!$H$2:$H$97,0))))="","end",IF(ISNA(INDEX('Batch file entries'!A$2:A$97,MATCH((ROW(A110)-4)*2,'Batch file entries'!$H$2:$H$97,0))),"",(INDEX('Batch file entries'!A$2:A$97,MATCH((ROW(A110)-4)*2,'Batch file entries'!$H$2:$H$97,0)))))</f>
        <v>end</v>
      </c>
      <c r="C110" s="24" t="str">
        <f>IF(ISNA(INDEX('Batch file entries'!C$2:C$97,MATCH((ROW(C110)-4)*2,'Batch file entries'!$H$2:$H$97,0))),"",(INDEX('Batch file entries'!C$2:C$97,MATCH((ROW(C110)-4)*2,'Batch file entries'!$H$2:$H$97,0))))</f>
        <v/>
      </c>
      <c r="D110" s="24" t="str">
        <f>IF(ISNA(INDEX('Batch file entries'!E$2:E$97,MATCH((ROW(D110)-4)*2,'Batch file entries'!$H$2:$H$97,0))),"",(INDEX('Batch file entries'!E$2:E$97,MATCH((ROW(D110)-4)*2,'Batch file entries'!$H$2:$H$97,0))))</f>
        <v/>
      </c>
      <c r="E110" s="24" t="str">
        <f>IF(ISNA(INDEX('Batch file entries'!J$2:J$97,MATCH((ROW(E110)-4)*2,'Batch file entries'!$H$2:$H$97,0))),"",(INDEX('Batch file entries'!J$2:J$97,MATCH((ROW(E110)-4)*2,'Batch file entries'!$H$2:$H$97,0))))</f>
        <v/>
      </c>
      <c r="F110" s="24" t="str">
        <f t="shared" si="3"/>
        <v>Genomic DNA</v>
      </c>
      <c r="I110" s="24">
        <f t="shared" si="2"/>
        <v>106</v>
      </c>
      <c r="J110" s="24" t="str">
        <f>IF(C110="","",IF(VLOOKUP(A110,'create SAMPLE BATCH'!$A$5:$C$40,2,FALSE)="","",VLOOKUP(A110,'create SAMPLE BATCH'!$A$5:$C$40,2,FALSE)))</f>
        <v/>
      </c>
    </row>
    <row r="111" spans="1:10" x14ac:dyDescent="0.2">
      <c r="A111" s="24" t="str">
        <f>IF(IF(ISNA(INDEX('Batch file entries'!A$2:A$97,MATCH((ROW(A111)-4)*2,'Batch file entries'!$H$2:$H$97,0))),"",(INDEX('Batch file entries'!A$2:A$97,MATCH((ROW(A111)-4)*2,'Batch file entries'!$H$2:$H$97,0))))="","end",IF(ISNA(INDEX('Batch file entries'!A$2:A$97,MATCH((ROW(A111)-4)*2,'Batch file entries'!$H$2:$H$97,0))),"",(INDEX('Batch file entries'!A$2:A$97,MATCH((ROW(A111)-4)*2,'Batch file entries'!$H$2:$H$97,0)))))</f>
        <v>end</v>
      </c>
      <c r="C111" s="24" t="str">
        <f>IF(ISNA(INDEX('Batch file entries'!C$2:C$97,MATCH((ROW(C111)-4)*2,'Batch file entries'!$H$2:$H$97,0))),"",(INDEX('Batch file entries'!C$2:C$97,MATCH((ROW(C111)-4)*2,'Batch file entries'!$H$2:$H$97,0))))</f>
        <v/>
      </c>
      <c r="D111" s="24" t="str">
        <f>IF(ISNA(INDEX('Batch file entries'!E$2:E$97,MATCH((ROW(D111)-4)*2,'Batch file entries'!$H$2:$H$97,0))),"",(INDEX('Batch file entries'!E$2:E$97,MATCH((ROW(D111)-4)*2,'Batch file entries'!$H$2:$H$97,0))))</f>
        <v/>
      </c>
      <c r="E111" s="24" t="str">
        <f>IF(ISNA(INDEX('Batch file entries'!J$2:J$97,MATCH((ROW(E111)-4)*2,'Batch file entries'!$H$2:$H$97,0))),"",(INDEX('Batch file entries'!J$2:J$97,MATCH((ROW(E111)-4)*2,'Batch file entries'!$H$2:$H$97,0))))</f>
        <v/>
      </c>
      <c r="F111" s="24" t="str">
        <f t="shared" si="3"/>
        <v>Genomic DNA</v>
      </c>
      <c r="I111" s="24">
        <f t="shared" si="2"/>
        <v>107</v>
      </c>
      <c r="J111" s="24" t="str">
        <f>IF(C111="","",IF(VLOOKUP(A111,'create SAMPLE BATCH'!$A$5:$C$40,2,FALSE)="","",VLOOKUP(A111,'create SAMPLE BATCH'!$A$5:$C$40,2,FALSE)))</f>
        <v/>
      </c>
    </row>
    <row r="112" spans="1:10" x14ac:dyDescent="0.2">
      <c r="A112" s="24" t="str">
        <f>IF(IF(ISNA(INDEX('Batch file entries'!A$2:A$97,MATCH((ROW(A112)-4)*2,'Batch file entries'!$H$2:$H$97,0))),"",(INDEX('Batch file entries'!A$2:A$97,MATCH((ROW(A112)-4)*2,'Batch file entries'!$H$2:$H$97,0))))="","end",IF(ISNA(INDEX('Batch file entries'!A$2:A$97,MATCH((ROW(A112)-4)*2,'Batch file entries'!$H$2:$H$97,0))),"",(INDEX('Batch file entries'!A$2:A$97,MATCH((ROW(A112)-4)*2,'Batch file entries'!$H$2:$H$97,0)))))</f>
        <v>end</v>
      </c>
      <c r="C112" s="24" t="str">
        <f>IF(ISNA(INDEX('Batch file entries'!C$2:C$97,MATCH((ROW(C112)-4)*2,'Batch file entries'!$H$2:$H$97,0))),"",(INDEX('Batch file entries'!C$2:C$97,MATCH((ROW(C112)-4)*2,'Batch file entries'!$H$2:$H$97,0))))</f>
        <v/>
      </c>
      <c r="D112" s="24" t="str">
        <f>IF(ISNA(INDEX('Batch file entries'!E$2:E$97,MATCH((ROW(D112)-4)*2,'Batch file entries'!$H$2:$H$97,0))),"",(INDEX('Batch file entries'!E$2:E$97,MATCH((ROW(D112)-4)*2,'Batch file entries'!$H$2:$H$97,0))))</f>
        <v/>
      </c>
      <c r="E112" s="24" t="str">
        <f>IF(ISNA(INDEX('Batch file entries'!J$2:J$97,MATCH((ROW(E112)-4)*2,'Batch file entries'!$H$2:$H$97,0))),"",(INDEX('Batch file entries'!J$2:J$97,MATCH((ROW(E112)-4)*2,'Batch file entries'!$H$2:$H$97,0))))</f>
        <v/>
      </c>
      <c r="F112" s="24" t="str">
        <f t="shared" si="3"/>
        <v>Genomic DNA</v>
      </c>
      <c r="I112" s="24">
        <f t="shared" si="2"/>
        <v>108</v>
      </c>
      <c r="J112" s="24" t="str">
        <f>IF(C112="","",IF(VLOOKUP(A112,'create SAMPLE BATCH'!$A$5:$C$40,2,FALSE)="","",VLOOKUP(A112,'create SAMPLE BATCH'!$A$5:$C$40,2,FALSE)))</f>
        <v/>
      </c>
    </row>
    <row r="113" spans="1:10" x14ac:dyDescent="0.2">
      <c r="A113" s="24" t="str">
        <f>IF(IF(ISNA(INDEX('Batch file entries'!A$2:A$97,MATCH((ROW(A113)-4)*2,'Batch file entries'!$H$2:$H$97,0))),"",(INDEX('Batch file entries'!A$2:A$97,MATCH((ROW(A113)-4)*2,'Batch file entries'!$H$2:$H$97,0))))="","end",IF(ISNA(INDEX('Batch file entries'!A$2:A$97,MATCH((ROW(A113)-4)*2,'Batch file entries'!$H$2:$H$97,0))),"",(INDEX('Batch file entries'!A$2:A$97,MATCH((ROW(A113)-4)*2,'Batch file entries'!$H$2:$H$97,0)))))</f>
        <v>end</v>
      </c>
      <c r="C113" s="24" t="str">
        <f>IF(ISNA(INDEX('Batch file entries'!C$2:C$97,MATCH((ROW(C113)-4)*2,'Batch file entries'!$H$2:$H$97,0))),"",(INDEX('Batch file entries'!C$2:C$97,MATCH((ROW(C113)-4)*2,'Batch file entries'!$H$2:$H$97,0))))</f>
        <v/>
      </c>
      <c r="D113" s="24" t="str">
        <f>IF(ISNA(INDEX('Batch file entries'!E$2:E$97,MATCH((ROW(D113)-4)*2,'Batch file entries'!$H$2:$H$97,0))),"",(INDEX('Batch file entries'!E$2:E$97,MATCH((ROW(D113)-4)*2,'Batch file entries'!$H$2:$H$97,0))))</f>
        <v/>
      </c>
      <c r="E113" s="24" t="str">
        <f>IF(ISNA(INDEX('Batch file entries'!J$2:J$97,MATCH((ROW(E113)-4)*2,'Batch file entries'!$H$2:$H$97,0))),"",(INDEX('Batch file entries'!J$2:J$97,MATCH((ROW(E113)-4)*2,'Batch file entries'!$H$2:$H$97,0))))</f>
        <v/>
      </c>
      <c r="F113" s="24" t="str">
        <f t="shared" si="3"/>
        <v>Genomic DNA</v>
      </c>
      <c r="I113" s="24">
        <f t="shared" si="2"/>
        <v>109</v>
      </c>
      <c r="J113" s="24" t="str">
        <f>IF(C113="","",IF(VLOOKUP(A113,'create SAMPLE BATCH'!$A$5:$C$40,2,FALSE)="","",VLOOKUP(A113,'create SAMPLE BATCH'!$A$5:$C$40,2,FALSE)))</f>
        <v/>
      </c>
    </row>
    <row r="114" spans="1:10" x14ac:dyDescent="0.2">
      <c r="A114" s="24" t="str">
        <f>IF(IF(ISNA(INDEX('Batch file entries'!A$2:A$97,MATCH((ROW(A114)-4)*2,'Batch file entries'!$H$2:$H$97,0))),"",(INDEX('Batch file entries'!A$2:A$97,MATCH((ROW(A114)-4)*2,'Batch file entries'!$H$2:$H$97,0))))="","end",IF(ISNA(INDEX('Batch file entries'!A$2:A$97,MATCH((ROW(A114)-4)*2,'Batch file entries'!$H$2:$H$97,0))),"",(INDEX('Batch file entries'!A$2:A$97,MATCH((ROW(A114)-4)*2,'Batch file entries'!$H$2:$H$97,0)))))</f>
        <v>end</v>
      </c>
      <c r="C114" s="24" t="str">
        <f>IF(ISNA(INDEX('Batch file entries'!C$2:C$97,MATCH((ROW(C114)-4)*2,'Batch file entries'!$H$2:$H$97,0))),"",(INDEX('Batch file entries'!C$2:C$97,MATCH((ROW(C114)-4)*2,'Batch file entries'!$H$2:$H$97,0))))</f>
        <v/>
      </c>
      <c r="D114" s="24" t="str">
        <f>IF(ISNA(INDEX('Batch file entries'!E$2:E$97,MATCH((ROW(D114)-4)*2,'Batch file entries'!$H$2:$H$97,0))),"",(INDEX('Batch file entries'!E$2:E$97,MATCH((ROW(D114)-4)*2,'Batch file entries'!$H$2:$H$97,0))))</f>
        <v/>
      </c>
      <c r="E114" s="24" t="str">
        <f>IF(ISNA(INDEX('Batch file entries'!J$2:J$97,MATCH((ROW(E114)-4)*2,'Batch file entries'!$H$2:$H$97,0))),"",(INDEX('Batch file entries'!J$2:J$97,MATCH((ROW(E114)-4)*2,'Batch file entries'!$H$2:$H$97,0))))</f>
        <v/>
      </c>
      <c r="F114" s="24" t="str">
        <f t="shared" si="3"/>
        <v>Genomic DNA</v>
      </c>
      <c r="I114" s="24">
        <f t="shared" si="2"/>
        <v>110</v>
      </c>
      <c r="J114" s="24" t="str">
        <f>IF(C114="","",IF(VLOOKUP(A114,'create SAMPLE BATCH'!$A$5:$C$40,2,FALSE)="","",VLOOKUP(A114,'create SAMPLE BATCH'!$A$5:$C$40,2,FALSE)))</f>
        <v/>
      </c>
    </row>
    <row r="115" spans="1:10" x14ac:dyDescent="0.2">
      <c r="A115" s="24" t="str">
        <f>IF(IF(ISNA(INDEX('Batch file entries'!A$2:A$97,MATCH((ROW(A115)-4)*2,'Batch file entries'!$H$2:$H$97,0))),"",(INDEX('Batch file entries'!A$2:A$97,MATCH((ROW(A115)-4)*2,'Batch file entries'!$H$2:$H$97,0))))="","end",IF(ISNA(INDEX('Batch file entries'!A$2:A$97,MATCH((ROW(A115)-4)*2,'Batch file entries'!$H$2:$H$97,0))),"",(INDEX('Batch file entries'!A$2:A$97,MATCH((ROW(A115)-4)*2,'Batch file entries'!$H$2:$H$97,0)))))</f>
        <v>end</v>
      </c>
      <c r="C115" s="24" t="str">
        <f>IF(ISNA(INDEX('Batch file entries'!C$2:C$97,MATCH((ROW(C115)-4)*2,'Batch file entries'!$H$2:$H$97,0))),"",(INDEX('Batch file entries'!C$2:C$97,MATCH((ROW(C115)-4)*2,'Batch file entries'!$H$2:$H$97,0))))</f>
        <v/>
      </c>
      <c r="D115" s="24" t="str">
        <f>IF(ISNA(INDEX('Batch file entries'!E$2:E$97,MATCH((ROW(D115)-4)*2,'Batch file entries'!$H$2:$H$97,0))),"",(INDEX('Batch file entries'!E$2:E$97,MATCH((ROW(D115)-4)*2,'Batch file entries'!$H$2:$H$97,0))))</f>
        <v/>
      </c>
      <c r="E115" s="24" t="str">
        <f>IF(ISNA(INDEX('Batch file entries'!J$2:J$97,MATCH((ROW(E115)-4)*2,'Batch file entries'!$H$2:$H$97,0))),"",(INDEX('Batch file entries'!J$2:J$97,MATCH((ROW(E115)-4)*2,'Batch file entries'!$H$2:$H$97,0))))</f>
        <v/>
      </c>
      <c r="F115" s="24" t="str">
        <f t="shared" si="3"/>
        <v>Genomic DNA</v>
      </c>
      <c r="I115" s="24">
        <f t="shared" si="2"/>
        <v>111</v>
      </c>
      <c r="J115" s="24" t="str">
        <f>IF(C115="","",IF(VLOOKUP(A115,'create SAMPLE BATCH'!$A$5:$C$40,2,FALSE)="","",VLOOKUP(A115,'create SAMPLE BATCH'!$A$5:$C$40,2,FALSE)))</f>
        <v/>
      </c>
    </row>
    <row r="116" spans="1:10" x14ac:dyDescent="0.2">
      <c r="A116" s="24" t="str">
        <f>IF(IF(ISNA(INDEX('Batch file entries'!A$2:A$97,MATCH((ROW(A116)-4)*2,'Batch file entries'!$H$2:$H$97,0))),"",(INDEX('Batch file entries'!A$2:A$97,MATCH((ROW(A116)-4)*2,'Batch file entries'!$H$2:$H$97,0))))="","end",IF(ISNA(INDEX('Batch file entries'!A$2:A$97,MATCH((ROW(A116)-4)*2,'Batch file entries'!$H$2:$H$97,0))),"",(INDEX('Batch file entries'!A$2:A$97,MATCH((ROW(A116)-4)*2,'Batch file entries'!$H$2:$H$97,0)))))</f>
        <v>end</v>
      </c>
      <c r="C116" s="24" t="str">
        <f>IF(ISNA(INDEX('Batch file entries'!C$2:C$97,MATCH((ROW(C116)-4)*2,'Batch file entries'!$H$2:$H$97,0))),"",(INDEX('Batch file entries'!C$2:C$97,MATCH((ROW(C116)-4)*2,'Batch file entries'!$H$2:$H$97,0))))</f>
        <v/>
      </c>
      <c r="D116" s="24" t="str">
        <f>IF(ISNA(INDEX('Batch file entries'!E$2:E$97,MATCH((ROW(D116)-4)*2,'Batch file entries'!$H$2:$H$97,0))),"",(INDEX('Batch file entries'!E$2:E$97,MATCH((ROW(D116)-4)*2,'Batch file entries'!$H$2:$H$97,0))))</f>
        <v/>
      </c>
      <c r="E116" s="24" t="str">
        <f>IF(ISNA(INDEX('Batch file entries'!J$2:J$97,MATCH((ROW(E116)-4)*2,'Batch file entries'!$H$2:$H$97,0))),"",(INDEX('Batch file entries'!J$2:J$97,MATCH((ROW(E116)-4)*2,'Batch file entries'!$H$2:$H$97,0))))</f>
        <v/>
      </c>
      <c r="F116" s="24" t="str">
        <f t="shared" si="3"/>
        <v>Genomic DNA</v>
      </c>
      <c r="I116" s="24">
        <f t="shared" si="2"/>
        <v>112</v>
      </c>
      <c r="J116" s="24" t="str">
        <f>IF(C116="","",IF(VLOOKUP(A116,'create SAMPLE BATCH'!$A$5:$C$40,2,FALSE)="","",VLOOKUP(A116,'create SAMPLE BATCH'!$A$5:$C$40,2,FALSE)))</f>
        <v/>
      </c>
    </row>
    <row r="117" spans="1:10" x14ac:dyDescent="0.2">
      <c r="A117" s="24" t="str">
        <f>IF(IF(ISNA(INDEX('Batch file entries'!A$2:A$97,MATCH((ROW(A117)-4)*2,'Batch file entries'!$H$2:$H$97,0))),"",(INDEX('Batch file entries'!A$2:A$97,MATCH((ROW(A117)-4)*2,'Batch file entries'!$H$2:$H$97,0))))="","end",IF(ISNA(INDEX('Batch file entries'!A$2:A$97,MATCH((ROW(A117)-4)*2,'Batch file entries'!$H$2:$H$97,0))),"",(INDEX('Batch file entries'!A$2:A$97,MATCH((ROW(A117)-4)*2,'Batch file entries'!$H$2:$H$97,0)))))</f>
        <v>end</v>
      </c>
      <c r="C117" s="24" t="str">
        <f>IF(ISNA(INDEX('Batch file entries'!C$2:C$97,MATCH((ROW(C117)-4)*2,'Batch file entries'!$H$2:$H$97,0))),"",(INDEX('Batch file entries'!C$2:C$97,MATCH((ROW(C117)-4)*2,'Batch file entries'!$H$2:$H$97,0))))</f>
        <v/>
      </c>
      <c r="D117" s="24" t="str">
        <f>IF(ISNA(INDEX('Batch file entries'!E$2:E$97,MATCH((ROW(D117)-4)*2,'Batch file entries'!$H$2:$H$97,0))),"",(INDEX('Batch file entries'!E$2:E$97,MATCH((ROW(D117)-4)*2,'Batch file entries'!$H$2:$H$97,0))))</f>
        <v/>
      </c>
      <c r="E117" s="24" t="str">
        <f>IF(ISNA(INDEX('Batch file entries'!J$2:J$97,MATCH((ROW(E117)-4)*2,'Batch file entries'!$H$2:$H$97,0))),"",(INDEX('Batch file entries'!J$2:J$97,MATCH((ROW(E117)-4)*2,'Batch file entries'!$H$2:$H$97,0))))</f>
        <v/>
      </c>
      <c r="F117" s="24" t="str">
        <f t="shared" si="3"/>
        <v>Genomic DNA</v>
      </c>
      <c r="I117" s="24">
        <f t="shared" si="2"/>
        <v>113</v>
      </c>
      <c r="J117" s="24" t="str">
        <f>IF(C117="","",IF(VLOOKUP(A117,'create SAMPLE BATCH'!$A$5:$C$40,2,FALSE)="","",VLOOKUP(A117,'create SAMPLE BATCH'!$A$5:$C$40,2,FALSE)))</f>
        <v/>
      </c>
    </row>
    <row r="118" spans="1:10" x14ac:dyDescent="0.2">
      <c r="A118" s="24" t="str">
        <f>IF(IF(ISNA(INDEX('Batch file entries'!A$2:A$97,MATCH((ROW(A118)-4)*2,'Batch file entries'!$H$2:$H$97,0))),"",(INDEX('Batch file entries'!A$2:A$97,MATCH((ROW(A118)-4)*2,'Batch file entries'!$H$2:$H$97,0))))="","end",IF(ISNA(INDEX('Batch file entries'!A$2:A$97,MATCH((ROW(A118)-4)*2,'Batch file entries'!$H$2:$H$97,0))),"",(INDEX('Batch file entries'!A$2:A$97,MATCH((ROW(A118)-4)*2,'Batch file entries'!$H$2:$H$97,0)))))</f>
        <v>end</v>
      </c>
      <c r="C118" s="24" t="str">
        <f>IF(ISNA(INDEX('Batch file entries'!C$2:C$97,MATCH((ROW(C118)-4)*2,'Batch file entries'!$H$2:$H$97,0))),"",(INDEX('Batch file entries'!C$2:C$97,MATCH((ROW(C118)-4)*2,'Batch file entries'!$H$2:$H$97,0))))</f>
        <v/>
      </c>
      <c r="D118" s="24" t="str">
        <f>IF(ISNA(INDEX('Batch file entries'!E$2:E$97,MATCH((ROW(D118)-4)*2,'Batch file entries'!$H$2:$H$97,0))),"",(INDEX('Batch file entries'!E$2:E$97,MATCH((ROW(D118)-4)*2,'Batch file entries'!$H$2:$H$97,0))))</f>
        <v/>
      </c>
      <c r="E118" s="24" t="str">
        <f>IF(ISNA(INDEX('Batch file entries'!J$2:J$97,MATCH((ROW(E118)-4)*2,'Batch file entries'!$H$2:$H$97,0))),"",(INDEX('Batch file entries'!J$2:J$97,MATCH((ROW(E118)-4)*2,'Batch file entries'!$H$2:$H$97,0))))</f>
        <v/>
      </c>
      <c r="F118" s="24" t="str">
        <f t="shared" si="3"/>
        <v>Genomic DNA</v>
      </c>
      <c r="I118" s="24">
        <f t="shared" si="2"/>
        <v>114</v>
      </c>
      <c r="J118" s="24" t="str">
        <f>IF(C118="","",IF(VLOOKUP(A118,'create SAMPLE BATCH'!$A$5:$C$40,2,FALSE)="","",VLOOKUP(A118,'create SAMPLE BATCH'!$A$5:$C$40,2,FALSE)))</f>
        <v/>
      </c>
    </row>
    <row r="119" spans="1:10" x14ac:dyDescent="0.2">
      <c r="A119" s="24" t="str">
        <f>IF(IF(ISNA(INDEX('Batch file entries'!A$2:A$97,MATCH((ROW(A119)-4)*2,'Batch file entries'!$H$2:$H$97,0))),"",(INDEX('Batch file entries'!A$2:A$97,MATCH((ROW(A119)-4)*2,'Batch file entries'!$H$2:$H$97,0))))="","end",IF(ISNA(INDEX('Batch file entries'!A$2:A$97,MATCH((ROW(A119)-4)*2,'Batch file entries'!$H$2:$H$97,0))),"",(INDEX('Batch file entries'!A$2:A$97,MATCH((ROW(A119)-4)*2,'Batch file entries'!$H$2:$H$97,0)))))</f>
        <v>end</v>
      </c>
      <c r="C119" s="24" t="str">
        <f>IF(ISNA(INDEX('Batch file entries'!C$2:C$97,MATCH((ROW(C119)-4)*2,'Batch file entries'!$H$2:$H$97,0))),"",(INDEX('Batch file entries'!C$2:C$97,MATCH((ROW(C119)-4)*2,'Batch file entries'!$H$2:$H$97,0))))</f>
        <v/>
      </c>
      <c r="D119" s="24" t="str">
        <f>IF(ISNA(INDEX('Batch file entries'!E$2:E$97,MATCH((ROW(D119)-4)*2,'Batch file entries'!$H$2:$H$97,0))),"",(INDEX('Batch file entries'!E$2:E$97,MATCH((ROW(D119)-4)*2,'Batch file entries'!$H$2:$H$97,0))))</f>
        <v/>
      </c>
      <c r="E119" s="24" t="str">
        <f>IF(ISNA(INDEX('Batch file entries'!J$2:J$97,MATCH((ROW(E119)-4)*2,'Batch file entries'!$H$2:$H$97,0))),"",(INDEX('Batch file entries'!J$2:J$97,MATCH((ROW(E119)-4)*2,'Batch file entries'!$H$2:$H$97,0))))</f>
        <v/>
      </c>
      <c r="F119" s="24" t="str">
        <f t="shared" si="3"/>
        <v>Genomic DNA</v>
      </c>
      <c r="I119" s="24">
        <f t="shared" si="2"/>
        <v>115</v>
      </c>
      <c r="J119" s="24" t="str">
        <f>IF(C119="","",IF(VLOOKUP(A119,'create SAMPLE BATCH'!$A$5:$C$40,2,FALSE)="","",VLOOKUP(A119,'create SAMPLE BATCH'!$A$5:$C$40,2,FALSE)))</f>
        <v/>
      </c>
    </row>
    <row r="120" spans="1:10" x14ac:dyDescent="0.2">
      <c r="A120" s="24" t="str">
        <f>IF(IF(ISNA(INDEX('Batch file entries'!A$2:A$97,MATCH((ROW(A120)-4)*2,'Batch file entries'!$H$2:$H$97,0))),"",(INDEX('Batch file entries'!A$2:A$97,MATCH((ROW(A120)-4)*2,'Batch file entries'!$H$2:$H$97,0))))="","end",IF(ISNA(INDEX('Batch file entries'!A$2:A$97,MATCH((ROW(A120)-4)*2,'Batch file entries'!$H$2:$H$97,0))),"",(INDEX('Batch file entries'!A$2:A$97,MATCH((ROW(A120)-4)*2,'Batch file entries'!$H$2:$H$97,0)))))</f>
        <v>end</v>
      </c>
      <c r="C120" s="24" t="str">
        <f>IF(ISNA(INDEX('Batch file entries'!C$2:C$97,MATCH((ROW(C120)-4)*2,'Batch file entries'!$H$2:$H$97,0))),"",(INDEX('Batch file entries'!C$2:C$97,MATCH((ROW(C120)-4)*2,'Batch file entries'!$H$2:$H$97,0))))</f>
        <v/>
      </c>
      <c r="D120" s="24" t="str">
        <f>IF(ISNA(INDEX('Batch file entries'!E$2:E$97,MATCH((ROW(D120)-4)*2,'Batch file entries'!$H$2:$H$97,0))),"",(INDEX('Batch file entries'!E$2:E$97,MATCH((ROW(D120)-4)*2,'Batch file entries'!$H$2:$H$97,0))))</f>
        <v/>
      </c>
      <c r="E120" s="24" t="str">
        <f>IF(ISNA(INDEX('Batch file entries'!J$2:J$97,MATCH((ROW(E120)-4)*2,'Batch file entries'!$H$2:$H$97,0))),"",(INDEX('Batch file entries'!J$2:J$97,MATCH((ROW(E120)-4)*2,'Batch file entries'!$H$2:$H$97,0))))</f>
        <v/>
      </c>
      <c r="F120" s="24" t="str">
        <f t="shared" si="3"/>
        <v>Genomic DNA</v>
      </c>
      <c r="I120" s="24">
        <f t="shared" si="2"/>
        <v>116</v>
      </c>
      <c r="J120" s="24" t="str">
        <f>IF(C120="","",IF(VLOOKUP(A120,'create SAMPLE BATCH'!$A$5:$C$40,2,FALSE)="","",VLOOKUP(A120,'create SAMPLE BATCH'!$A$5:$C$40,2,FALSE)))</f>
        <v/>
      </c>
    </row>
    <row r="121" spans="1:10" x14ac:dyDescent="0.2">
      <c r="A121" s="24" t="str">
        <f>IF(IF(ISNA(INDEX('Batch file entries'!A$2:A$97,MATCH((ROW(A121)-4)*2,'Batch file entries'!$H$2:$H$97,0))),"",(INDEX('Batch file entries'!A$2:A$97,MATCH((ROW(A121)-4)*2,'Batch file entries'!$H$2:$H$97,0))))="","end",IF(ISNA(INDEX('Batch file entries'!A$2:A$97,MATCH((ROW(A121)-4)*2,'Batch file entries'!$H$2:$H$97,0))),"",(INDEX('Batch file entries'!A$2:A$97,MATCH((ROW(A121)-4)*2,'Batch file entries'!$H$2:$H$97,0)))))</f>
        <v>end</v>
      </c>
      <c r="C121" s="24" t="str">
        <f>IF(ISNA(INDEX('Batch file entries'!C$2:C$97,MATCH((ROW(C121)-4)*2,'Batch file entries'!$H$2:$H$97,0))),"",(INDEX('Batch file entries'!C$2:C$97,MATCH((ROW(C121)-4)*2,'Batch file entries'!$H$2:$H$97,0))))</f>
        <v/>
      </c>
      <c r="D121" s="24" t="str">
        <f>IF(ISNA(INDEX('Batch file entries'!E$2:E$97,MATCH((ROW(D121)-4)*2,'Batch file entries'!$H$2:$H$97,0))),"",(INDEX('Batch file entries'!E$2:E$97,MATCH((ROW(D121)-4)*2,'Batch file entries'!$H$2:$H$97,0))))</f>
        <v/>
      </c>
      <c r="E121" s="24" t="str">
        <f>IF(ISNA(INDEX('Batch file entries'!J$2:J$97,MATCH((ROW(E121)-4)*2,'Batch file entries'!$H$2:$H$97,0))),"",(INDEX('Batch file entries'!J$2:J$97,MATCH((ROW(E121)-4)*2,'Batch file entries'!$H$2:$H$97,0))))</f>
        <v/>
      </c>
      <c r="F121" s="24" t="str">
        <f t="shared" si="3"/>
        <v>Genomic DNA</v>
      </c>
      <c r="I121" s="24">
        <f t="shared" si="2"/>
        <v>117</v>
      </c>
      <c r="J121" s="24" t="str">
        <f>IF(C121="","",IF(VLOOKUP(A121,'create SAMPLE BATCH'!$A$5:$C$40,2,FALSE)="","",VLOOKUP(A121,'create SAMPLE BATCH'!$A$5:$C$40,2,FALSE)))</f>
        <v/>
      </c>
    </row>
    <row r="122" spans="1:10" x14ac:dyDescent="0.2">
      <c r="A122" s="24" t="str">
        <f>IF(IF(ISNA(INDEX('Batch file entries'!A$2:A$97,MATCH((ROW(A122)-4)*2,'Batch file entries'!$H$2:$H$97,0))),"",(INDEX('Batch file entries'!A$2:A$97,MATCH((ROW(A122)-4)*2,'Batch file entries'!$H$2:$H$97,0))))="","end",IF(ISNA(INDEX('Batch file entries'!A$2:A$97,MATCH((ROW(A122)-4)*2,'Batch file entries'!$H$2:$H$97,0))),"",(INDEX('Batch file entries'!A$2:A$97,MATCH((ROW(A122)-4)*2,'Batch file entries'!$H$2:$H$97,0)))))</f>
        <v>end</v>
      </c>
      <c r="C122" s="24" t="str">
        <f>IF(ISNA(INDEX('Batch file entries'!C$2:C$97,MATCH((ROW(C122)-4)*2,'Batch file entries'!$H$2:$H$97,0))),"",(INDEX('Batch file entries'!C$2:C$97,MATCH((ROW(C122)-4)*2,'Batch file entries'!$H$2:$H$97,0))))</f>
        <v/>
      </c>
      <c r="D122" s="24" t="str">
        <f>IF(ISNA(INDEX('Batch file entries'!E$2:E$97,MATCH((ROW(D122)-4)*2,'Batch file entries'!$H$2:$H$97,0))),"",(INDEX('Batch file entries'!E$2:E$97,MATCH((ROW(D122)-4)*2,'Batch file entries'!$H$2:$H$97,0))))</f>
        <v/>
      </c>
      <c r="E122" s="24" t="str">
        <f>IF(ISNA(INDEX('Batch file entries'!J$2:J$97,MATCH((ROW(E122)-4)*2,'Batch file entries'!$H$2:$H$97,0))),"",(INDEX('Batch file entries'!J$2:J$97,MATCH((ROW(E122)-4)*2,'Batch file entries'!$H$2:$H$97,0))))</f>
        <v/>
      </c>
      <c r="F122" s="24" t="str">
        <f t="shared" si="3"/>
        <v>Genomic DNA</v>
      </c>
      <c r="I122" s="24">
        <f t="shared" si="2"/>
        <v>118</v>
      </c>
      <c r="J122" s="24" t="str">
        <f>IF(C122="","",IF(VLOOKUP(A122,'create SAMPLE BATCH'!$A$5:$C$40,2,FALSE)="","",VLOOKUP(A122,'create SAMPLE BATCH'!$A$5:$C$40,2,FALSE)))</f>
        <v/>
      </c>
    </row>
    <row r="123" spans="1:10" x14ac:dyDescent="0.2">
      <c r="A123" s="24" t="str">
        <f>IF(IF(ISNA(INDEX('Batch file entries'!A$2:A$97,MATCH((ROW(A123)-4)*2,'Batch file entries'!$H$2:$H$97,0))),"",(INDEX('Batch file entries'!A$2:A$97,MATCH((ROW(A123)-4)*2,'Batch file entries'!$H$2:$H$97,0))))="","end",IF(ISNA(INDEX('Batch file entries'!A$2:A$97,MATCH((ROW(A123)-4)*2,'Batch file entries'!$H$2:$H$97,0))),"",(INDEX('Batch file entries'!A$2:A$97,MATCH((ROW(A123)-4)*2,'Batch file entries'!$H$2:$H$97,0)))))</f>
        <v>end</v>
      </c>
      <c r="C123" s="24" t="str">
        <f>IF(ISNA(INDEX('Batch file entries'!C$2:C$97,MATCH((ROW(C123)-4)*2,'Batch file entries'!$H$2:$H$97,0))),"",(INDEX('Batch file entries'!C$2:C$97,MATCH((ROW(C123)-4)*2,'Batch file entries'!$H$2:$H$97,0))))</f>
        <v/>
      </c>
      <c r="D123" s="24" t="str">
        <f>IF(ISNA(INDEX('Batch file entries'!E$2:E$97,MATCH((ROW(D123)-4)*2,'Batch file entries'!$H$2:$H$97,0))),"",(INDEX('Batch file entries'!E$2:E$97,MATCH((ROW(D123)-4)*2,'Batch file entries'!$H$2:$H$97,0))))</f>
        <v/>
      </c>
      <c r="E123" s="24" t="str">
        <f>IF(ISNA(INDEX('Batch file entries'!J$2:J$97,MATCH((ROW(E123)-4)*2,'Batch file entries'!$H$2:$H$97,0))),"",(INDEX('Batch file entries'!J$2:J$97,MATCH((ROW(E123)-4)*2,'Batch file entries'!$H$2:$H$97,0))))</f>
        <v/>
      </c>
      <c r="F123" s="24" t="str">
        <f t="shared" si="3"/>
        <v>Genomic DNA</v>
      </c>
      <c r="I123" s="24">
        <f t="shared" si="2"/>
        <v>119</v>
      </c>
      <c r="J123" s="24" t="str">
        <f>IF(C123="","",IF(VLOOKUP(A123,'create SAMPLE BATCH'!$A$5:$C$40,2,FALSE)="","",VLOOKUP(A123,'create SAMPLE BATCH'!$A$5:$C$40,2,FALSE)))</f>
        <v/>
      </c>
    </row>
  </sheetData>
  <sheetProtection password="CD2F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C12"/>
  <sheetViews>
    <sheetView workbookViewId="0">
      <selection activeCell="B13" sqref="B13"/>
    </sheetView>
  </sheetViews>
  <sheetFormatPr defaultRowHeight="15" x14ac:dyDescent="0.25"/>
  <cols>
    <col min="2" max="2" width="32.7109375" customWidth="1"/>
  </cols>
  <sheetData>
    <row r="1" spans="1:3" x14ac:dyDescent="0.3">
      <c r="A1" s="1" t="s">
        <v>61</v>
      </c>
    </row>
    <row r="2" spans="1:3" x14ac:dyDescent="0.3">
      <c r="A2" s="19"/>
      <c r="B2" s="57"/>
    </row>
    <row r="3" spans="1:3" x14ac:dyDescent="0.3">
      <c r="A3" t="s">
        <v>52</v>
      </c>
    </row>
    <row r="4" spans="1:3" x14ac:dyDescent="0.3">
      <c r="A4" t="s">
        <v>57</v>
      </c>
      <c r="B4" t="s">
        <v>83</v>
      </c>
    </row>
    <row r="5" spans="1:3" x14ac:dyDescent="0.3">
      <c r="A5" t="str">
        <f>IF('insert BARCODES'!J12="","",'insert BARCODES'!J12)</f>
        <v/>
      </c>
      <c r="B5" t="str">
        <f>IF(OR(ISNA($A5),A5=""),"",CONCATENATE("Lot",A5,"_",'create BATCH'!$B$4,"_Reference",IF('create BATCH'!$B$5="","",CONCATENATE("_",'create BATCH'!$B$5)),".db"))</f>
        <v/>
      </c>
      <c r="C5" s="19"/>
    </row>
    <row r="6" spans="1:3" x14ac:dyDescent="0.3">
      <c r="A6" t="str">
        <f>IF('insert BARCODES'!J13="","",'insert BARCODES'!J13)</f>
        <v/>
      </c>
      <c r="B6" t="str">
        <f>IF(OR(ISNA($A6),A6=""),"",CONCATENATE("Lot",A6,"_",'create BATCH'!$B$4,"_Reference",IF('create BATCH'!$B$5="","",CONCATENATE("_",'create BATCH'!$B$5)),".db"))</f>
        <v/>
      </c>
      <c r="C6" s="15"/>
    </row>
    <row r="7" spans="1:3" x14ac:dyDescent="0.3">
      <c r="A7" t="str">
        <f>IF('insert BARCODES'!J14="","",'insert BARCODES'!J14)</f>
        <v/>
      </c>
      <c r="B7" t="str">
        <f>IF(OR(ISNA($A7),A7=""),"",CONCATENATE("Lot",A7,"_",'create BATCH'!$B$4,"_Reference",IF('create BATCH'!$B$5="","",CONCATENATE("_",'create BATCH'!$B$5)),".db"))</f>
        <v/>
      </c>
      <c r="C7" s="15"/>
    </row>
    <row r="8" spans="1:3" x14ac:dyDescent="0.3">
      <c r="A8" t="str">
        <f>IF('insert BARCODES'!J15="","",'insert BARCODES'!J15)</f>
        <v/>
      </c>
      <c r="B8" t="str">
        <f>IF(OR(ISNA($A8),A8=""),"",CONCATENATE("Lot",A8,"_",'create BATCH'!$B$4,"_Reference",IF('create BATCH'!$B$5="","",CONCATENATE("_",'create BATCH'!$B$5)),".db"))</f>
        <v/>
      </c>
      <c r="C8" s="15"/>
    </row>
    <row r="9" spans="1:3" x14ac:dyDescent="0.3">
      <c r="A9" t="str">
        <f>IF('insert BARCODES'!J16="","",'insert BARCODES'!J16)</f>
        <v/>
      </c>
      <c r="B9" t="str">
        <f>IF(OR(ISNA($A9),A9=""),"",CONCATENATE("Lot",A9,"_",'create BATCH'!$B$4,"_Reference",IF('create BATCH'!$B$5="","",CONCATENATE("_",'create BATCH'!$B$5)),".db"))</f>
        <v/>
      </c>
      <c r="C9" s="15"/>
    </row>
    <row r="10" spans="1:3" x14ac:dyDescent="0.3">
      <c r="A10" t="str">
        <f>IF('insert BARCODES'!J17="","",'insert BARCODES'!J17)</f>
        <v/>
      </c>
      <c r="B10" t="str">
        <f>IF(OR(ISNA($A10),A10=""),"",CONCATENATE("Lot",A10,"_",'create BATCH'!$B$4,"_Reference",IF('create BATCH'!$B$5="","",CONCATENATE("_",'create BATCH'!$B$5)),".db"))</f>
        <v/>
      </c>
      <c r="C10" s="15"/>
    </row>
    <row r="11" spans="1:3" x14ac:dyDescent="0.3">
      <c r="A11" t="str">
        <f>IF('insert BARCODES'!J18="","",'insert BARCODES'!J18)</f>
        <v/>
      </c>
      <c r="B11" t="str">
        <f>IF(OR(ISNA($A11),A11=""),"",CONCATENATE("Lot",A11,"_",'create BATCH'!$B$4,"_Reference",IF('create BATCH'!$B$5="","",CONCATENATE("_",'create BATCH'!$B$5)),".db"))</f>
        <v/>
      </c>
    </row>
    <row r="12" spans="1:3" x14ac:dyDescent="0.3">
      <c r="A12" t="str">
        <f>IF('insert BARCODES'!J19="","",'insert BARCODES'!J19)</f>
        <v/>
      </c>
      <c r="B12" t="str">
        <f>IF(OR(ISNA($A12),A12=""),"",CONCATENATE("Lot",A12,"_",'create BATCH'!$B$4,"_Reference",IF('create BATCH'!$B$5="","",CONCATENATE("_",'create BATCH'!$B$5)),".db"))</f>
        <v/>
      </c>
    </row>
  </sheetData>
  <sheetProtection password="CD2F" sheet="1" objects="1" scenarios="1" selectLockedCell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105"/>
  <sheetViews>
    <sheetView workbookViewId="0">
      <selection activeCell="I5" sqref="I5"/>
    </sheetView>
  </sheetViews>
  <sheetFormatPr defaultColWidth="9.140625" defaultRowHeight="12.75" x14ac:dyDescent="0.2"/>
  <cols>
    <col min="1" max="3" width="12.7109375" style="24" customWidth="1"/>
    <col min="4" max="4" width="16.140625" style="24" customWidth="1"/>
    <col min="5" max="6" width="12.7109375" style="24" customWidth="1"/>
    <col min="7" max="7" width="18.28515625" style="24" customWidth="1"/>
    <col min="8" max="10" width="12.7109375" style="24" customWidth="1"/>
    <col min="11" max="16384" width="9.140625" style="24"/>
  </cols>
  <sheetData>
    <row r="1" spans="1:11" ht="14.45" x14ac:dyDescent="0.3">
      <c r="A1" s="24" t="str">
        <f>CONCATENATE("DIRECTORY: ",'create BATCH'!B6)</f>
        <v xml:space="preserve">DIRECTORY: </v>
      </c>
      <c r="K1" s="19" t="s">
        <v>98</v>
      </c>
    </row>
    <row r="2" spans="1:11" ht="13.9" x14ac:dyDescent="0.3">
      <c r="A2" s="24" t="str">
        <f>IF('create BATCH'!B7="","ANNOTATION: ",CONCATENATE("ANNOTATION: ",IF(RIGHT('create BATCH'!B7,3)=".db",'create BATCH'!B7,(CONCATENATE('create BATCH'!B7,".db")))))</f>
        <v xml:space="preserve">ANNOTATION: </v>
      </c>
      <c r="K2" s="26" t="s">
        <v>100</v>
      </c>
    </row>
    <row r="3" spans="1:11" ht="13.9" x14ac:dyDescent="0.3">
      <c r="K3" s="26"/>
    </row>
    <row r="4" spans="1:11" ht="13.9" x14ac:dyDescent="0.3">
      <c r="A4" s="24" t="s">
        <v>79</v>
      </c>
      <c r="B4" s="24" t="s">
        <v>31</v>
      </c>
      <c r="C4" s="24" t="s">
        <v>32</v>
      </c>
      <c r="D4" s="24" t="s">
        <v>34</v>
      </c>
      <c r="E4" s="24" t="s">
        <v>80</v>
      </c>
      <c r="F4" s="24" t="s">
        <v>36</v>
      </c>
      <c r="G4" s="24" t="s">
        <v>81</v>
      </c>
      <c r="H4" s="24" t="s">
        <v>82</v>
      </c>
      <c r="I4" s="24" t="s">
        <v>33</v>
      </c>
      <c r="J4" s="24" t="s">
        <v>35</v>
      </c>
    </row>
    <row r="5" spans="1:11" ht="13.9" x14ac:dyDescent="0.3">
      <c r="A5" s="24" t="str">
        <f>IF(ISNA(INDEX('Batch file entries'!A$2:A$97,MATCH(ROW(A5)-4,'Batch file entries'!$I$2:$I$97,0))),"",(INDEX('Batch file entries'!A$2:A$97,MATCH(ROW(A5)-4,'Batch file entries'!$I$2:$I$97,0))))</f>
        <v/>
      </c>
      <c r="C5" s="24" t="str">
        <f>IF(ISNA(INDEX('Batch file entries'!C$2:C$97,MATCH(ROW(C5)-4,'Batch file entries'!$I$2:$I$97,0))),"",(INDEX('Batch file entries'!C$2:C$97,MATCH(ROW(C5)-4,'Batch file entries'!$I$2:$I$97,0))))</f>
        <v/>
      </c>
      <c r="D5" s="24" t="str">
        <f>IF(ISNA(INDEX('Batch file entries'!E$2:E$97,MATCH(ROW(D5)-4,'Batch file entries'!$I$2:$I$97,0))),"",(INDEX('Batch file entries'!E$2:E$97,MATCH(ROW(D5)-4,'Batch file entries'!$I$2:$I$97,0))))</f>
        <v/>
      </c>
      <c r="E5" s="24" t="str">
        <f>IF(ISNA(INDEX('Batch file entries'!F$2:F$97,MATCH(ROW(E5)-4,'Batch file entries'!$I$2:$I$97,0))),"",(INDEX('Batch file entries'!F$2:F$97,MATCH(ROW(E5)-4,'Batch file entries'!$I$2:$I$97,0))))</f>
        <v/>
      </c>
      <c r="F5" s="24" t="str">
        <f>IF(ISNA(INDEX('Batch file entries'!G$2:G$97,MATCH(ROW(F5)-4,'Batch file entries'!$I$2:$I$97,0))),"",(INDEX('Batch file entries'!G$2:G$97,MATCH(ROW(F5)-4,'Batch file entries'!$I$2:$I$97,0))))</f>
        <v/>
      </c>
      <c r="G5" s="24" t="str">
        <f>IF(C5="","",IF(OR(RIGHT(C5,1)="B",RIGHT(C5,1)="C"),IF(VLOOKUP(CONCATENATE(LEFT(C5,3),RIGHT(C5,1)),'create SAMPLE BATCH'!$A$5:$C$40,2,FALSE)="","",VLOOKUP(CONCATENATE(LEFT(C5,3),RIGHT(C5,1)),'create SAMPLE BATCH'!$A$5:$C$40,2,FALSE)),IF(OR(RIGHT(C5,1)="K",RIGHT(C5,1)="L",RIGHT(C5,1)="M"),IF(VLOOKUP(CONCATENATE(LEFT(C5,4),RIGHT(C5,1)),'create SAMPLE BATCH'!$A$5:$C$40,2,FALSE)="","",VLOOKUP(CONCATENATE(LEFT(C5,4),RIGHT(C5,1)),'create SAMPLE BATCH'!$A$5:$C$40,2,FALSE)))))</f>
        <v/>
      </c>
      <c r="H5" s="24" t="str">
        <f>IF(ISNA(INDEX('Batch file entries'!K$2:K$97,MATCH(ROW(F5)-4,'Batch file entries'!$I$2:$I$97,0))),"",(INDEX('Batch file entries'!K$2:K$97,MATCH(ROW(F5)-4,'Batch file entries'!$I$2:$I$97,0))))</f>
        <v/>
      </c>
    </row>
    <row r="6" spans="1:11" ht="13.9" x14ac:dyDescent="0.3">
      <c r="A6" s="24" t="str">
        <f>IF(ISNA(INDEX('Batch file entries'!A$2:A$97,MATCH(ROW(A6)-4,'Batch file entries'!$I$2:$I$97,0))),"",(INDEX('Batch file entries'!A$2:A$97,MATCH(ROW(A6)-4,'Batch file entries'!$I$2:$I$97,0))))</f>
        <v/>
      </c>
      <c r="C6" s="24" t="str">
        <f>IF(ISNA(INDEX('Batch file entries'!C$2:C$97,MATCH(ROW(C6)-4,'Batch file entries'!$I$2:$I$97,0))),"",(INDEX('Batch file entries'!C$2:C$97,MATCH(ROW(C6)-4,'Batch file entries'!$I$2:$I$97,0))))</f>
        <v/>
      </c>
      <c r="D6" s="24" t="str">
        <f>IF(ISNA(INDEX('Batch file entries'!E$2:E$97,MATCH(ROW(D6)-4,'Batch file entries'!$I$2:$I$97,0))),"",(INDEX('Batch file entries'!E$2:E$97,MATCH(ROW(D6)-4,'Batch file entries'!$I$2:$I$97,0))))</f>
        <v/>
      </c>
      <c r="E6" s="24" t="str">
        <f>IF(ISNA(INDEX('Batch file entries'!F$2:F$97,MATCH(ROW(E6)-4,'Batch file entries'!$I$2:$I$97,0))),"",(INDEX('Batch file entries'!F$2:F$97,MATCH(ROW(E6)-4,'Batch file entries'!$I$2:$I$97,0))))</f>
        <v/>
      </c>
      <c r="F6" s="24" t="str">
        <f>IF(ISNA(INDEX('Batch file entries'!G$2:G$97,MATCH(ROW(F6)-4,'Batch file entries'!$I$2:$I$97,0))),"",(INDEX('Batch file entries'!G$2:G$97,MATCH(ROW(F6)-4,'Batch file entries'!$I$2:$I$97,0))))</f>
        <v/>
      </c>
      <c r="G6" s="24" t="str">
        <f>IF(C6="","",IF(OR(RIGHT(C6,1)="B",RIGHT(C6,1)="C"),IF(VLOOKUP(CONCATENATE(LEFT(C6,3),RIGHT(C6,1)),'create SAMPLE BATCH'!$A$5:$C$40,2,FALSE)="","",VLOOKUP(CONCATENATE(LEFT(C6,3),RIGHT(C6,1)),'create SAMPLE BATCH'!$A$5:$C$40,2,FALSE)),IF(OR(RIGHT(C6,1)="K",RIGHT(C6,1)="L",RIGHT(C6,1)="M"),IF(VLOOKUP(CONCATENATE(LEFT(C6,4),RIGHT(C6,1)),'create SAMPLE BATCH'!$A$5:$C$40,2,FALSE)="","",VLOOKUP(CONCATENATE(LEFT(C6,4),RIGHT(C6,1)),'create SAMPLE BATCH'!$A$5:$C$40,2,FALSE)))))</f>
        <v/>
      </c>
      <c r="H6" s="24" t="str">
        <f>IF(ISNA(INDEX('Batch file entries'!K$2:K$97,MATCH(ROW(F6)-4,'Batch file entries'!$I$2:$I$97,0))),"",(INDEX('Batch file entries'!K$2:K$97,MATCH(ROW(F6)-4,'Batch file entries'!$I$2:$I$97,0))))</f>
        <v/>
      </c>
    </row>
    <row r="7" spans="1:11" ht="13.9" x14ac:dyDescent="0.3">
      <c r="A7" s="24" t="str">
        <f>IF(ISNA(INDEX('Batch file entries'!A$2:A$97,MATCH(ROW(A7)-4,'Batch file entries'!$I$2:$I$97,0))),"",(INDEX('Batch file entries'!A$2:A$97,MATCH(ROW(A7)-4,'Batch file entries'!$I$2:$I$97,0))))</f>
        <v/>
      </c>
      <c r="C7" s="24" t="str">
        <f>IF(ISNA(INDEX('Batch file entries'!C$2:C$97,MATCH(ROW(C7)-4,'Batch file entries'!$I$2:$I$97,0))),"",(INDEX('Batch file entries'!C$2:C$97,MATCH(ROW(C7)-4,'Batch file entries'!$I$2:$I$97,0))))</f>
        <v/>
      </c>
      <c r="D7" s="24" t="str">
        <f>IF(ISNA(INDEX('Batch file entries'!E$2:E$97,MATCH(ROW(D7)-4,'Batch file entries'!$I$2:$I$97,0))),"",(INDEX('Batch file entries'!E$2:E$97,MATCH(ROW(D7)-4,'Batch file entries'!$I$2:$I$97,0))))</f>
        <v/>
      </c>
      <c r="E7" s="24" t="str">
        <f>IF(ISNA(INDEX('Batch file entries'!F$2:F$97,MATCH(ROW(E7)-4,'Batch file entries'!$I$2:$I$97,0))),"",(INDEX('Batch file entries'!F$2:F$97,MATCH(ROW(E7)-4,'Batch file entries'!$I$2:$I$97,0))))</f>
        <v/>
      </c>
      <c r="F7" s="24" t="str">
        <f>IF(ISNA(INDEX('Batch file entries'!G$2:G$97,MATCH(ROW(F7)-4,'Batch file entries'!$I$2:$I$97,0))),"",(INDEX('Batch file entries'!G$2:G$97,MATCH(ROW(F7)-4,'Batch file entries'!$I$2:$I$97,0))))</f>
        <v/>
      </c>
      <c r="G7" s="24" t="str">
        <f>IF(C7="","",IF(OR(RIGHT(C7,1)="B",RIGHT(C7,1)="C"),IF(VLOOKUP(CONCATENATE(LEFT(C7,3),RIGHT(C7,1)),'create SAMPLE BATCH'!$A$5:$C$40,2,FALSE)="","",VLOOKUP(CONCATENATE(LEFT(C7,3),RIGHT(C7,1)),'create SAMPLE BATCH'!$A$5:$C$40,2,FALSE)),IF(OR(RIGHT(C7,1)="K",RIGHT(C7,1)="L",RIGHT(C7,1)="M"),IF(VLOOKUP(CONCATENATE(LEFT(C7,4),RIGHT(C7,1)),'create SAMPLE BATCH'!$A$5:$C$40,2,FALSE)="","",VLOOKUP(CONCATENATE(LEFT(C7,4),RIGHT(C7,1)),'create SAMPLE BATCH'!$A$5:$C$40,2,FALSE)))))</f>
        <v/>
      </c>
      <c r="H7" s="24" t="str">
        <f>IF(ISNA(INDEX('Batch file entries'!K$2:K$97,MATCH(ROW(F7)-4,'Batch file entries'!$I$2:$I$97,0))),"",(INDEX('Batch file entries'!K$2:K$97,MATCH(ROW(F7)-4,'Batch file entries'!$I$2:$I$97,0))))</f>
        <v/>
      </c>
    </row>
    <row r="8" spans="1:11" ht="13.9" x14ac:dyDescent="0.3">
      <c r="A8" s="24" t="str">
        <f>IF(ISNA(INDEX('Batch file entries'!A$2:A$97,MATCH(ROW(A8)-4,'Batch file entries'!$I$2:$I$97,0))),"",(INDEX('Batch file entries'!A$2:A$97,MATCH(ROW(A8)-4,'Batch file entries'!$I$2:$I$97,0))))</f>
        <v/>
      </c>
      <c r="C8" s="24" t="str">
        <f>IF(ISNA(INDEX('Batch file entries'!C$2:C$97,MATCH(ROW(C8)-4,'Batch file entries'!$I$2:$I$97,0))),"",(INDEX('Batch file entries'!C$2:C$97,MATCH(ROW(C8)-4,'Batch file entries'!$I$2:$I$97,0))))</f>
        <v/>
      </c>
      <c r="D8" s="24" t="str">
        <f>IF(ISNA(INDEX('Batch file entries'!E$2:E$97,MATCH(ROW(D8)-4,'Batch file entries'!$I$2:$I$97,0))),"",(INDEX('Batch file entries'!E$2:E$97,MATCH(ROW(D8)-4,'Batch file entries'!$I$2:$I$97,0))))</f>
        <v/>
      </c>
      <c r="E8" s="24" t="str">
        <f>IF(ISNA(INDEX('Batch file entries'!F$2:F$97,MATCH(ROW(E8)-4,'Batch file entries'!$I$2:$I$97,0))),"",(INDEX('Batch file entries'!F$2:F$97,MATCH(ROW(E8)-4,'Batch file entries'!$I$2:$I$97,0))))</f>
        <v/>
      </c>
      <c r="F8" s="24" t="str">
        <f>IF(ISNA(INDEX('Batch file entries'!G$2:G$97,MATCH(ROW(F8)-4,'Batch file entries'!$I$2:$I$97,0))),"",(INDEX('Batch file entries'!G$2:G$97,MATCH(ROW(F8)-4,'Batch file entries'!$I$2:$I$97,0))))</f>
        <v/>
      </c>
      <c r="G8" s="24" t="str">
        <f>IF(C8="","",IF(OR(RIGHT(C8,1)="B",RIGHT(C8,1)="C"),IF(VLOOKUP(CONCATENATE(LEFT(C8,3),RIGHT(C8,1)),'create SAMPLE BATCH'!$A$5:$C$40,2,FALSE)="","",VLOOKUP(CONCATENATE(LEFT(C8,3),RIGHT(C8,1)),'create SAMPLE BATCH'!$A$5:$C$40,2,FALSE)),IF(OR(RIGHT(C8,1)="K",RIGHT(C8,1)="L",RIGHT(C8,1)="M"),IF(VLOOKUP(CONCATENATE(LEFT(C8,4),RIGHT(C8,1)),'create SAMPLE BATCH'!$A$5:$C$40,2,FALSE)="","",VLOOKUP(CONCATENATE(LEFT(C8,4),RIGHT(C8,1)),'create SAMPLE BATCH'!$A$5:$C$40,2,FALSE)))))</f>
        <v/>
      </c>
      <c r="H8" s="24" t="str">
        <f>IF(ISNA(INDEX('Batch file entries'!K$2:K$97,MATCH(ROW(F8)-4,'Batch file entries'!$I$2:$I$97,0))),"",(INDEX('Batch file entries'!K$2:K$97,MATCH(ROW(F8)-4,'Batch file entries'!$I$2:$I$97,0))))</f>
        <v/>
      </c>
    </row>
    <row r="9" spans="1:11" ht="13.9" x14ac:dyDescent="0.3">
      <c r="A9" s="24" t="str">
        <f>IF(ISNA(INDEX('Batch file entries'!A$2:A$97,MATCH(ROW(A9)-4,'Batch file entries'!$I$2:$I$97,0))),"",(INDEX('Batch file entries'!A$2:A$97,MATCH(ROW(A9)-4,'Batch file entries'!$I$2:$I$97,0))))</f>
        <v/>
      </c>
      <c r="C9" s="24" t="str">
        <f>IF(ISNA(INDEX('Batch file entries'!C$2:C$97,MATCH(ROW(C9)-4,'Batch file entries'!$I$2:$I$97,0))),"",(INDEX('Batch file entries'!C$2:C$97,MATCH(ROW(C9)-4,'Batch file entries'!$I$2:$I$97,0))))</f>
        <v/>
      </c>
      <c r="D9" s="24" t="str">
        <f>IF(ISNA(INDEX('Batch file entries'!E$2:E$97,MATCH(ROW(D9)-4,'Batch file entries'!$I$2:$I$97,0))),"",(INDEX('Batch file entries'!E$2:E$97,MATCH(ROW(D9)-4,'Batch file entries'!$I$2:$I$97,0))))</f>
        <v/>
      </c>
      <c r="E9" s="24" t="str">
        <f>IF(ISNA(INDEX('Batch file entries'!F$2:F$97,MATCH(ROW(E9)-4,'Batch file entries'!$I$2:$I$97,0))),"",(INDEX('Batch file entries'!F$2:F$97,MATCH(ROW(E9)-4,'Batch file entries'!$I$2:$I$97,0))))</f>
        <v/>
      </c>
      <c r="F9" s="24" t="str">
        <f>IF(ISNA(INDEX('Batch file entries'!G$2:G$97,MATCH(ROW(F9)-4,'Batch file entries'!$I$2:$I$97,0))),"",(INDEX('Batch file entries'!G$2:G$97,MATCH(ROW(F9)-4,'Batch file entries'!$I$2:$I$97,0))))</f>
        <v/>
      </c>
      <c r="G9" s="24" t="str">
        <f>IF(C9="","",IF(OR(RIGHT(C9,1)="B",RIGHT(C9,1)="C"),IF(VLOOKUP(CONCATENATE(LEFT(C9,3),RIGHT(C9,1)),'create SAMPLE BATCH'!$A$5:$C$40,2,FALSE)="","",VLOOKUP(CONCATENATE(LEFT(C9,3),RIGHT(C9,1)),'create SAMPLE BATCH'!$A$5:$C$40,2,FALSE)),IF(OR(RIGHT(C9,1)="K",RIGHT(C9,1)="L",RIGHT(C9,1)="M"),IF(VLOOKUP(CONCATENATE(LEFT(C9,4),RIGHT(C9,1)),'create SAMPLE BATCH'!$A$5:$C$40,2,FALSE)="","",VLOOKUP(CONCATENATE(LEFT(C9,4),RIGHT(C9,1)),'create SAMPLE BATCH'!$A$5:$C$40,2,FALSE)))))</f>
        <v/>
      </c>
      <c r="H9" s="24" t="str">
        <f>IF(ISNA(INDEX('Batch file entries'!K$2:K$97,MATCH(ROW(F9)-4,'Batch file entries'!$I$2:$I$97,0))),"",(INDEX('Batch file entries'!K$2:K$97,MATCH(ROW(F9)-4,'Batch file entries'!$I$2:$I$97,0))))</f>
        <v/>
      </c>
    </row>
    <row r="10" spans="1:11" ht="13.9" x14ac:dyDescent="0.3">
      <c r="A10" s="24" t="str">
        <f>IF(ISNA(INDEX('Batch file entries'!A$2:A$97,MATCH(ROW(A10)-4,'Batch file entries'!$I$2:$I$97,0))),"",(INDEX('Batch file entries'!A$2:A$97,MATCH(ROW(A10)-4,'Batch file entries'!$I$2:$I$97,0))))</f>
        <v/>
      </c>
      <c r="C10" s="24" t="str">
        <f>IF(ISNA(INDEX('Batch file entries'!C$2:C$97,MATCH(ROW(C10)-4,'Batch file entries'!$I$2:$I$97,0))),"",(INDEX('Batch file entries'!C$2:C$97,MATCH(ROW(C10)-4,'Batch file entries'!$I$2:$I$97,0))))</f>
        <v/>
      </c>
      <c r="D10" s="24" t="str">
        <f>IF(ISNA(INDEX('Batch file entries'!E$2:E$97,MATCH(ROW(D10)-4,'Batch file entries'!$I$2:$I$97,0))),"",(INDEX('Batch file entries'!E$2:E$97,MATCH(ROW(D10)-4,'Batch file entries'!$I$2:$I$97,0))))</f>
        <v/>
      </c>
      <c r="E10" s="24" t="str">
        <f>IF(ISNA(INDEX('Batch file entries'!F$2:F$97,MATCH(ROW(E10)-4,'Batch file entries'!$I$2:$I$97,0))),"",(INDEX('Batch file entries'!F$2:F$97,MATCH(ROW(E10)-4,'Batch file entries'!$I$2:$I$97,0))))</f>
        <v/>
      </c>
      <c r="F10" s="24" t="str">
        <f>IF(ISNA(INDEX('Batch file entries'!G$2:G$97,MATCH(ROW(F10)-4,'Batch file entries'!$I$2:$I$97,0))),"",(INDEX('Batch file entries'!G$2:G$97,MATCH(ROW(F10)-4,'Batch file entries'!$I$2:$I$97,0))))</f>
        <v/>
      </c>
      <c r="G10" s="24" t="str">
        <f>IF(C10="","",IF(OR(RIGHT(C10,1)="B",RIGHT(C10,1)="C"),IF(VLOOKUP(CONCATENATE(LEFT(C10,3),RIGHT(C10,1)),'create SAMPLE BATCH'!$A$5:$C$40,2,FALSE)="","",VLOOKUP(CONCATENATE(LEFT(C10,3),RIGHT(C10,1)),'create SAMPLE BATCH'!$A$5:$C$40,2,FALSE)),IF(OR(RIGHT(C10,1)="K",RIGHT(C10,1)="L",RIGHT(C10,1)="M"),IF(VLOOKUP(CONCATENATE(LEFT(C10,4),RIGHT(C10,1)),'create SAMPLE BATCH'!$A$5:$C$40,2,FALSE)="","",VLOOKUP(CONCATENATE(LEFT(C10,4),RIGHT(C10,1)),'create SAMPLE BATCH'!$A$5:$C$40,2,FALSE)))))</f>
        <v/>
      </c>
      <c r="H10" s="24" t="str">
        <f>IF(ISNA(INDEX('Batch file entries'!K$2:K$97,MATCH(ROW(F10)-4,'Batch file entries'!$I$2:$I$97,0))),"",(INDEX('Batch file entries'!K$2:K$97,MATCH(ROW(F10)-4,'Batch file entries'!$I$2:$I$97,0))))</f>
        <v/>
      </c>
    </row>
    <row r="11" spans="1:11" ht="13.9" x14ac:dyDescent="0.3">
      <c r="A11" s="24" t="str">
        <f>IF(ISNA(INDEX('Batch file entries'!A$2:A$97,MATCH(ROW(A11)-4,'Batch file entries'!$I$2:$I$97,0))),"",(INDEX('Batch file entries'!A$2:A$97,MATCH(ROW(A11)-4,'Batch file entries'!$I$2:$I$97,0))))</f>
        <v/>
      </c>
      <c r="C11" s="24" t="str">
        <f>IF(ISNA(INDEX('Batch file entries'!C$2:C$97,MATCH(ROW(C11)-4,'Batch file entries'!$I$2:$I$97,0))),"",(INDEX('Batch file entries'!C$2:C$97,MATCH(ROW(C11)-4,'Batch file entries'!$I$2:$I$97,0))))</f>
        <v/>
      </c>
      <c r="D11" s="24" t="str">
        <f>IF(ISNA(INDEX('Batch file entries'!E$2:E$97,MATCH(ROW(D11)-4,'Batch file entries'!$I$2:$I$97,0))),"",(INDEX('Batch file entries'!E$2:E$97,MATCH(ROW(D11)-4,'Batch file entries'!$I$2:$I$97,0))))</f>
        <v/>
      </c>
      <c r="E11" s="24" t="str">
        <f>IF(ISNA(INDEX('Batch file entries'!F$2:F$97,MATCH(ROW(E11)-4,'Batch file entries'!$I$2:$I$97,0))),"",(INDEX('Batch file entries'!F$2:F$97,MATCH(ROW(E11)-4,'Batch file entries'!$I$2:$I$97,0))))</f>
        <v/>
      </c>
      <c r="F11" s="24" t="str">
        <f>IF(ISNA(INDEX('Batch file entries'!G$2:G$97,MATCH(ROW(F11)-4,'Batch file entries'!$I$2:$I$97,0))),"",(INDEX('Batch file entries'!G$2:G$97,MATCH(ROW(F11)-4,'Batch file entries'!$I$2:$I$97,0))))</f>
        <v/>
      </c>
      <c r="G11" s="24" t="str">
        <f>IF(C11="","",IF(OR(RIGHT(C11,1)="B",RIGHT(C11,1)="C"),IF(VLOOKUP(CONCATENATE(LEFT(C11,3),RIGHT(C11,1)),'create SAMPLE BATCH'!$A$5:$C$40,2,FALSE)="","",VLOOKUP(CONCATENATE(LEFT(C11,3),RIGHT(C11,1)),'create SAMPLE BATCH'!$A$5:$C$40,2,FALSE)),IF(OR(RIGHT(C11,1)="K",RIGHT(C11,1)="L",RIGHT(C11,1)="M"),IF(VLOOKUP(CONCATENATE(LEFT(C11,4),RIGHT(C11,1)),'create SAMPLE BATCH'!$A$5:$C$40,2,FALSE)="","",VLOOKUP(CONCATENATE(LEFT(C11,4),RIGHT(C11,1)),'create SAMPLE BATCH'!$A$5:$C$40,2,FALSE)))))</f>
        <v/>
      </c>
      <c r="H11" s="24" t="str">
        <f>IF(ISNA(INDEX('Batch file entries'!K$2:K$97,MATCH(ROW(F11)-4,'Batch file entries'!$I$2:$I$97,0))),"",(INDEX('Batch file entries'!K$2:K$97,MATCH(ROW(F11)-4,'Batch file entries'!$I$2:$I$97,0))))</f>
        <v/>
      </c>
    </row>
    <row r="12" spans="1:11" ht="13.9" x14ac:dyDescent="0.3">
      <c r="A12" s="24" t="str">
        <f>IF(ISNA(INDEX('Batch file entries'!A$2:A$97,MATCH(ROW(A12)-4,'Batch file entries'!$I$2:$I$97,0))),"",(INDEX('Batch file entries'!A$2:A$97,MATCH(ROW(A12)-4,'Batch file entries'!$I$2:$I$97,0))))</f>
        <v/>
      </c>
      <c r="C12" s="24" t="str">
        <f>IF(ISNA(INDEX('Batch file entries'!C$2:C$97,MATCH(ROW(C12)-4,'Batch file entries'!$I$2:$I$97,0))),"",(INDEX('Batch file entries'!C$2:C$97,MATCH(ROW(C12)-4,'Batch file entries'!$I$2:$I$97,0))))</f>
        <v/>
      </c>
      <c r="D12" s="24" t="str">
        <f>IF(ISNA(INDEX('Batch file entries'!E$2:E$97,MATCH(ROW(D12)-4,'Batch file entries'!$I$2:$I$97,0))),"",(INDEX('Batch file entries'!E$2:E$97,MATCH(ROW(D12)-4,'Batch file entries'!$I$2:$I$97,0))))</f>
        <v/>
      </c>
      <c r="E12" s="24" t="str">
        <f>IF(ISNA(INDEX('Batch file entries'!F$2:F$97,MATCH(ROW(E12)-4,'Batch file entries'!$I$2:$I$97,0))),"",(INDEX('Batch file entries'!F$2:F$97,MATCH(ROW(E12)-4,'Batch file entries'!$I$2:$I$97,0))))</f>
        <v/>
      </c>
      <c r="F12" s="24" t="str">
        <f>IF(ISNA(INDEX('Batch file entries'!G$2:G$97,MATCH(ROW(F12)-4,'Batch file entries'!$I$2:$I$97,0))),"",(INDEX('Batch file entries'!G$2:G$97,MATCH(ROW(F12)-4,'Batch file entries'!$I$2:$I$97,0))))</f>
        <v/>
      </c>
      <c r="G12" s="24" t="str">
        <f>IF(C12="","",IF(OR(RIGHT(C12,1)="B",RIGHT(C12,1)="C"),IF(VLOOKUP(CONCATENATE(LEFT(C12,3),RIGHT(C12,1)),'create SAMPLE BATCH'!$A$5:$C$40,2,FALSE)="","",VLOOKUP(CONCATENATE(LEFT(C12,3),RIGHT(C12,1)),'create SAMPLE BATCH'!$A$5:$C$40,2,FALSE)),IF(OR(RIGHT(C12,1)="K",RIGHT(C12,1)="L",RIGHT(C12,1)="M"),IF(VLOOKUP(CONCATENATE(LEFT(C12,4),RIGHT(C12,1)),'create SAMPLE BATCH'!$A$5:$C$40,2,FALSE)="","",VLOOKUP(CONCATENATE(LEFT(C12,4),RIGHT(C12,1)),'create SAMPLE BATCH'!$A$5:$C$40,2,FALSE)))))</f>
        <v/>
      </c>
      <c r="H12" s="24" t="str">
        <f>IF(ISNA(INDEX('Batch file entries'!K$2:K$97,MATCH(ROW(F12)-4,'Batch file entries'!$I$2:$I$97,0))),"",(INDEX('Batch file entries'!K$2:K$97,MATCH(ROW(F12)-4,'Batch file entries'!$I$2:$I$97,0))))</f>
        <v/>
      </c>
    </row>
    <row r="13" spans="1:11" ht="13.9" x14ac:dyDescent="0.3">
      <c r="A13" s="24" t="str">
        <f>IF(ISNA(INDEX('Batch file entries'!A$2:A$97,MATCH(ROW(A13)-4,'Batch file entries'!$I$2:$I$97,0))),"",(INDEX('Batch file entries'!A$2:A$97,MATCH(ROW(A13)-4,'Batch file entries'!$I$2:$I$97,0))))</f>
        <v/>
      </c>
      <c r="C13" s="24" t="str">
        <f>IF(ISNA(INDEX('Batch file entries'!C$2:C$97,MATCH(ROW(C13)-4,'Batch file entries'!$I$2:$I$97,0))),"",(INDEX('Batch file entries'!C$2:C$97,MATCH(ROW(C13)-4,'Batch file entries'!$I$2:$I$97,0))))</f>
        <v/>
      </c>
      <c r="D13" s="24" t="str">
        <f>IF(ISNA(INDEX('Batch file entries'!E$2:E$97,MATCH(ROW(D13)-4,'Batch file entries'!$I$2:$I$97,0))),"",(INDEX('Batch file entries'!E$2:E$97,MATCH(ROW(D13)-4,'Batch file entries'!$I$2:$I$97,0))))</f>
        <v/>
      </c>
      <c r="E13" s="24" t="str">
        <f>IF(ISNA(INDEX('Batch file entries'!F$2:F$97,MATCH(ROW(E13)-4,'Batch file entries'!$I$2:$I$97,0))),"",(INDEX('Batch file entries'!F$2:F$97,MATCH(ROW(E13)-4,'Batch file entries'!$I$2:$I$97,0))))</f>
        <v/>
      </c>
      <c r="F13" s="24" t="str">
        <f>IF(ISNA(INDEX('Batch file entries'!G$2:G$97,MATCH(ROW(F13)-4,'Batch file entries'!$I$2:$I$97,0))),"",(INDEX('Batch file entries'!G$2:G$97,MATCH(ROW(F13)-4,'Batch file entries'!$I$2:$I$97,0))))</f>
        <v/>
      </c>
      <c r="G13" s="24" t="str">
        <f>IF(C13="","",IF(OR(RIGHT(C13,1)="B",RIGHT(C13,1)="C"),IF(VLOOKUP(CONCATENATE(LEFT(C13,3),RIGHT(C13,1)),'create SAMPLE BATCH'!$A$5:$C$40,2,FALSE)="","",VLOOKUP(CONCATENATE(LEFT(C13,3),RIGHT(C13,1)),'create SAMPLE BATCH'!$A$5:$C$40,2,FALSE)),IF(OR(RIGHT(C13,1)="K",RIGHT(C13,1)="L",RIGHT(C13,1)="M"),IF(VLOOKUP(CONCATENATE(LEFT(C13,4),RIGHT(C13,1)),'create SAMPLE BATCH'!$A$5:$C$40,2,FALSE)="","",VLOOKUP(CONCATENATE(LEFT(C13,4),RIGHT(C13,1)),'create SAMPLE BATCH'!$A$5:$C$40,2,FALSE)))))</f>
        <v/>
      </c>
      <c r="H13" s="24" t="str">
        <f>IF(ISNA(INDEX('Batch file entries'!K$2:K$97,MATCH(ROW(F13)-4,'Batch file entries'!$I$2:$I$97,0))),"",(INDEX('Batch file entries'!K$2:K$97,MATCH(ROW(F13)-4,'Batch file entries'!$I$2:$I$97,0))))</f>
        <v/>
      </c>
    </row>
    <row r="14" spans="1:11" ht="13.9" x14ac:dyDescent="0.3">
      <c r="A14" s="24" t="str">
        <f>IF(ISNA(INDEX('Batch file entries'!A$2:A$97,MATCH(ROW(A14)-4,'Batch file entries'!$I$2:$I$97,0))),"",(INDEX('Batch file entries'!A$2:A$97,MATCH(ROW(A14)-4,'Batch file entries'!$I$2:$I$97,0))))</f>
        <v/>
      </c>
      <c r="C14" s="24" t="str">
        <f>IF(ISNA(INDEX('Batch file entries'!C$2:C$97,MATCH(ROW(C14)-4,'Batch file entries'!$I$2:$I$97,0))),"",(INDEX('Batch file entries'!C$2:C$97,MATCH(ROW(C14)-4,'Batch file entries'!$I$2:$I$97,0))))</f>
        <v/>
      </c>
      <c r="D14" s="24" t="str">
        <f>IF(ISNA(INDEX('Batch file entries'!E$2:E$97,MATCH(ROW(D14)-4,'Batch file entries'!$I$2:$I$97,0))),"",(INDEX('Batch file entries'!E$2:E$97,MATCH(ROW(D14)-4,'Batch file entries'!$I$2:$I$97,0))))</f>
        <v/>
      </c>
      <c r="E14" s="24" t="str">
        <f>IF(ISNA(INDEX('Batch file entries'!F$2:F$97,MATCH(ROW(E14)-4,'Batch file entries'!$I$2:$I$97,0))),"",(INDEX('Batch file entries'!F$2:F$97,MATCH(ROW(E14)-4,'Batch file entries'!$I$2:$I$97,0))))</f>
        <v/>
      </c>
      <c r="F14" s="24" t="str">
        <f>IF(ISNA(INDEX('Batch file entries'!G$2:G$97,MATCH(ROW(F14)-4,'Batch file entries'!$I$2:$I$97,0))),"",(INDEX('Batch file entries'!G$2:G$97,MATCH(ROW(F14)-4,'Batch file entries'!$I$2:$I$97,0))))</f>
        <v/>
      </c>
      <c r="G14" s="24" t="str">
        <f>IF(C14="","",IF(OR(RIGHT(C14,1)="B",RIGHT(C14,1)="C"),IF(VLOOKUP(CONCATENATE(LEFT(C14,3),RIGHT(C14,1)),'create SAMPLE BATCH'!$A$5:$C$40,2,FALSE)="","",VLOOKUP(CONCATENATE(LEFT(C14,3),RIGHT(C14,1)),'create SAMPLE BATCH'!$A$5:$C$40,2,FALSE)),IF(OR(RIGHT(C14,1)="K",RIGHT(C14,1)="L",RIGHT(C14,1)="M"),IF(VLOOKUP(CONCATENATE(LEFT(C14,4),RIGHT(C14,1)),'create SAMPLE BATCH'!$A$5:$C$40,2,FALSE)="","",VLOOKUP(CONCATENATE(LEFT(C14,4),RIGHT(C14,1)),'create SAMPLE BATCH'!$A$5:$C$40,2,FALSE)))))</f>
        <v/>
      </c>
      <c r="H14" s="24" t="str">
        <f>IF(ISNA(INDEX('Batch file entries'!K$2:K$97,MATCH(ROW(F14)-4,'Batch file entries'!$I$2:$I$97,0))),"",(INDEX('Batch file entries'!K$2:K$97,MATCH(ROW(F14)-4,'Batch file entries'!$I$2:$I$97,0))))</f>
        <v/>
      </c>
    </row>
    <row r="15" spans="1:11" ht="13.9" x14ac:dyDescent="0.3">
      <c r="A15" s="24" t="str">
        <f>IF(ISNA(INDEX('Batch file entries'!A$2:A$97,MATCH(ROW(A15)-4,'Batch file entries'!$I$2:$I$97,0))),"",(INDEX('Batch file entries'!A$2:A$97,MATCH(ROW(A15)-4,'Batch file entries'!$I$2:$I$97,0))))</f>
        <v/>
      </c>
      <c r="C15" s="24" t="str">
        <f>IF(ISNA(INDEX('Batch file entries'!C$2:C$97,MATCH(ROW(C15)-4,'Batch file entries'!$I$2:$I$97,0))),"",(INDEX('Batch file entries'!C$2:C$97,MATCH(ROW(C15)-4,'Batch file entries'!$I$2:$I$97,0))))</f>
        <v/>
      </c>
      <c r="D15" s="24" t="str">
        <f>IF(ISNA(INDEX('Batch file entries'!E$2:E$97,MATCH(ROW(D15)-4,'Batch file entries'!$I$2:$I$97,0))),"",(INDEX('Batch file entries'!E$2:E$97,MATCH(ROW(D15)-4,'Batch file entries'!$I$2:$I$97,0))))</f>
        <v/>
      </c>
      <c r="E15" s="24" t="str">
        <f>IF(ISNA(INDEX('Batch file entries'!F$2:F$97,MATCH(ROW(E15)-4,'Batch file entries'!$I$2:$I$97,0))),"",(INDEX('Batch file entries'!F$2:F$97,MATCH(ROW(E15)-4,'Batch file entries'!$I$2:$I$97,0))))</f>
        <v/>
      </c>
      <c r="F15" s="24" t="str">
        <f>IF(ISNA(INDEX('Batch file entries'!G$2:G$97,MATCH(ROW(F15)-4,'Batch file entries'!$I$2:$I$97,0))),"",(INDEX('Batch file entries'!G$2:G$97,MATCH(ROW(F15)-4,'Batch file entries'!$I$2:$I$97,0))))</f>
        <v/>
      </c>
      <c r="G15" s="24" t="str">
        <f>IF(C15="","",IF(OR(RIGHT(C15,1)="B",RIGHT(C15,1)="C"),IF(VLOOKUP(CONCATENATE(LEFT(C15,3),RIGHT(C15,1)),'create SAMPLE BATCH'!$A$5:$C$40,2,FALSE)="","",VLOOKUP(CONCATENATE(LEFT(C15,3),RIGHT(C15,1)),'create SAMPLE BATCH'!$A$5:$C$40,2,FALSE)),IF(OR(RIGHT(C15,1)="K",RIGHT(C15,1)="L",RIGHT(C15,1)="M"),IF(VLOOKUP(CONCATENATE(LEFT(C15,4),RIGHT(C15,1)),'create SAMPLE BATCH'!$A$5:$C$40,2,FALSE)="","",VLOOKUP(CONCATENATE(LEFT(C15,4),RIGHT(C15,1)),'create SAMPLE BATCH'!$A$5:$C$40,2,FALSE)))))</f>
        <v/>
      </c>
      <c r="H15" s="24" t="str">
        <f>IF(ISNA(INDEX('Batch file entries'!K$2:K$97,MATCH(ROW(F15)-4,'Batch file entries'!$I$2:$I$97,0))),"",(INDEX('Batch file entries'!K$2:K$97,MATCH(ROW(F15)-4,'Batch file entries'!$I$2:$I$97,0))))</f>
        <v/>
      </c>
    </row>
    <row r="16" spans="1:11" ht="13.9" x14ac:dyDescent="0.3">
      <c r="A16" s="24" t="str">
        <f>IF(ISNA(INDEX('Batch file entries'!A$2:A$97,MATCH(ROW(A16)-4,'Batch file entries'!$I$2:$I$97,0))),"",(INDEX('Batch file entries'!A$2:A$97,MATCH(ROW(A16)-4,'Batch file entries'!$I$2:$I$97,0))))</f>
        <v/>
      </c>
      <c r="C16" s="24" t="str">
        <f>IF(ISNA(INDEX('Batch file entries'!C$2:C$97,MATCH(ROW(C16)-4,'Batch file entries'!$I$2:$I$97,0))),"",(INDEX('Batch file entries'!C$2:C$97,MATCH(ROW(C16)-4,'Batch file entries'!$I$2:$I$97,0))))</f>
        <v/>
      </c>
      <c r="D16" s="24" t="str">
        <f>IF(ISNA(INDEX('Batch file entries'!E$2:E$97,MATCH(ROW(D16)-4,'Batch file entries'!$I$2:$I$97,0))),"",(INDEX('Batch file entries'!E$2:E$97,MATCH(ROW(D16)-4,'Batch file entries'!$I$2:$I$97,0))))</f>
        <v/>
      </c>
      <c r="E16" s="24" t="str">
        <f>IF(ISNA(INDEX('Batch file entries'!F$2:F$97,MATCH(ROW(E16)-4,'Batch file entries'!$I$2:$I$97,0))),"",(INDEX('Batch file entries'!F$2:F$97,MATCH(ROW(E16)-4,'Batch file entries'!$I$2:$I$97,0))))</f>
        <v/>
      </c>
      <c r="F16" s="24" t="str">
        <f>IF(ISNA(INDEX('Batch file entries'!G$2:G$97,MATCH(ROW(F16)-4,'Batch file entries'!$I$2:$I$97,0))),"",(INDEX('Batch file entries'!G$2:G$97,MATCH(ROW(F16)-4,'Batch file entries'!$I$2:$I$97,0))))</f>
        <v/>
      </c>
      <c r="G16" s="24" t="str">
        <f>IF(C16="","",IF(OR(RIGHT(C16,1)="B",RIGHT(C16,1)="C"),IF(VLOOKUP(CONCATENATE(LEFT(C16,3),RIGHT(C16,1)),'create SAMPLE BATCH'!$A$5:$C$40,2,FALSE)="","",VLOOKUP(CONCATENATE(LEFT(C16,3),RIGHT(C16,1)),'create SAMPLE BATCH'!$A$5:$C$40,2,FALSE)),IF(OR(RIGHT(C16,1)="K",RIGHT(C16,1)="L",RIGHT(C16,1)="M"),IF(VLOOKUP(CONCATENATE(LEFT(C16,4),RIGHT(C16,1)),'create SAMPLE BATCH'!$A$5:$C$40,2,FALSE)="","",VLOOKUP(CONCATENATE(LEFT(C16,4),RIGHT(C16,1)),'create SAMPLE BATCH'!$A$5:$C$40,2,FALSE)))))</f>
        <v/>
      </c>
      <c r="H16" s="24" t="str">
        <f>IF(ISNA(INDEX('Batch file entries'!K$2:K$97,MATCH(ROW(F16)-4,'Batch file entries'!$I$2:$I$97,0))),"",(INDEX('Batch file entries'!K$2:K$97,MATCH(ROW(F16)-4,'Batch file entries'!$I$2:$I$97,0))))</f>
        <v/>
      </c>
    </row>
    <row r="17" spans="1:8" ht="13.9" x14ac:dyDescent="0.3">
      <c r="A17" s="24" t="str">
        <f>IF(ISNA(INDEX('Batch file entries'!A$2:A$97,MATCH(ROW(A17)-4,'Batch file entries'!$I$2:$I$97,0))),"",(INDEX('Batch file entries'!A$2:A$97,MATCH(ROW(A17)-4,'Batch file entries'!$I$2:$I$97,0))))</f>
        <v/>
      </c>
      <c r="C17" s="24" t="str">
        <f>IF(ISNA(INDEX('Batch file entries'!C$2:C$97,MATCH(ROW(C17)-4,'Batch file entries'!$I$2:$I$97,0))),"",(INDEX('Batch file entries'!C$2:C$97,MATCH(ROW(C17)-4,'Batch file entries'!$I$2:$I$97,0))))</f>
        <v/>
      </c>
      <c r="D17" s="24" t="str">
        <f>IF(ISNA(INDEX('Batch file entries'!E$2:E$97,MATCH(ROW(D17)-4,'Batch file entries'!$I$2:$I$97,0))),"",(INDEX('Batch file entries'!E$2:E$97,MATCH(ROW(D17)-4,'Batch file entries'!$I$2:$I$97,0))))</f>
        <v/>
      </c>
      <c r="E17" s="24" t="str">
        <f>IF(ISNA(INDEX('Batch file entries'!F$2:F$97,MATCH(ROW(E17)-4,'Batch file entries'!$I$2:$I$97,0))),"",(INDEX('Batch file entries'!F$2:F$97,MATCH(ROW(E17)-4,'Batch file entries'!$I$2:$I$97,0))))</f>
        <v/>
      </c>
      <c r="F17" s="24" t="str">
        <f>IF(ISNA(INDEX('Batch file entries'!G$2:G$97,MATCH(ROW(F17)-4,'Batch file entries'!$I$2:$I$97,0))),"",(INDEX('Batch file entries'!G$2:G$97,MATCH(ROW(F17)-4,'Batch file entries'!$I$2:$I$97,0))))</f>
        <v/>
      </c>
      <c r="G17" s="24" t="str">
        <f>IF(C17="","",IF(OR(RIGHT(C17,1)="B",RIGHT(C17,1)="C"),IF(VLOOKUP(CONCATENATE(LEFT(C17,3),RIGHT(C17,1)),'create SAMPLE BATCH'!$A$5:$C$40,2,FALSE)="","",VLOOKUP(CONCATENATE(LEFT(C17,3),RIGHT(C17,1)),'create SAMPLE BATCH'!$A$5:$C$40,2,FALSE)),IF(OR(RIGHT(C17,1)="K",RIGHT(C17,1)="L",RIGHT(C17,1)="M"),IF(VLOOKUP(CONCATENATE(LEFT(C17,4),RIGHT(C17,1)),'create SAMPLE BATCH'!$A$5:$C$40,2,FALSE)="","",VLOOKUP(CONCATENATE(LEFT(C17,4),RIGHT(C17,1)),'create SAMPLE BATCH'!$A$5:$C$40,2,FALSE)))))</f>
        <v/>
      </c>
      <c r="H17" s="24" t="str">
        <f>IF(ISNA(INDEX('Batch file entries'!K$2:K$97,MATCH(ROW(F17)-4,'Batch file entries'!$I$2:$I$97,0))),"",(INDEX('Batch file entries'!K$2:K$97,MATCH(ROW(F17)-4,'Batch file entries'!$I$2:$I$97,0))))</f>
        <v/>
      </c>
    </row>
    <row r="18" spans="1:8" ht="13.9" x14ac:dyDescent="0.3">
      <c r="A18" s="24" t="str">
        <f>IF(ISNA(INDEX('Batch file entries'!A$2:A$97,MATCH(ROW(A18)-4,'Batch file entries'!$I$2:$I$97,0))),"",(INDEX('Batch file entries'!A$2:A$97,MATCH(ROW(A18)-4,'Batch file entries'!$I$2:$I$97,0))))</f>
        <v/>
      </c>
      <c r="C18" s="24" t="str">
        <f>IF(ISNA(INDEX('Batch file entries'!C$2:C$97,MATCH(ROW(C18)-4,'Batch file entries'!$I$2:$I$97,0))),"",(INDEX('Batch file entries'!C$2:C$97,MATCH(ROW(C18)-4,'Batch file entries'!$I$2:$I$97,0))))</f>
        <v/>
      </c>
      <c r="D18" s="24" t="str">
        <f>IF(ISNA(INDEX('Batch file entries'!E$2:E$97,MATCH(ROW(D18)-4,'Batch file entries'!$I$2:$I$97,0))),"",(INDEX('Batch file entries'!E$2:E$97,MATCH(ROW(D18)-4,'Batch file entries'!$I$2:$I$97,0))))</f>
        <v/>
      </c>
      <c r="E18" s="24" t="str">
        <f>IF(ISNA(INDEX('Batch file entries'!F$2:F$97,MATCH(ROW(E18)-4,'Batch file entries'!$I$2:$I$97,0))),"",(INDEX('Batch file entries'!F$2:F$97,MATCH(ROW(E18)-4,'Batch file entries'!$I$2:$I$97,0))))</f>
        <v/>
      </c>
      <c r="F18" s="24" t="str">
        <f>IF(ISNA(INDEX('Batch file entries'!G$2:G$97,MATCH(ROW(F18)-4,'Batch file entries'!$I$2:$I$97,0))),"",(INDEX('Batch file entries'!G$2:G$97,MATCH(ROW(F18)-4,'Batch file entries'!$I$2:$I$97,0))))</f>
        <v/>
      </c>
      <c r="G18" s="24" t="str">
        <f>IF(C18="","",IF(OR(RIGHT(C18,1)="B",RIGHT(C18,1)="C"),IF(VLOOKUP(CONCATENATE(LEFT(C18,3),RIGHT(C18,1)),'create SAMPLE BATCH'!$A$5:$C$40,2,FALSE)="","",VLOOKUP(CONCATENATE(LEFT(C18,3),RIGHT(C18,1)),'create SAMPLE BATCH'!$A$5:$C$40,2,FALSE)),IF(OR(RIGHT(C18,1)="K",RIGHT(C18,1)="L",RIGHT(C18,1)="M"),IF(VLOOKUP(CONCATENATE(LEFT(C18,4),RIGHT(C18,1)),'create SAMPLE BATCH'!$A$5:$C$40,2,FALSE)="","",VLOOKUP(CONCATENATE(LEFT(C18,4),RIGHT(C18,1)),'create SAMPLE BATCH'!$A$5:$C$40,2,FALSE)))))</f>
        <v/>
      </c>
      <c r="H18" s="24" t="str">
        <f>IF(ISNA(INDEX('Batch file entries'!K$2:K$97,MATCH(ROW(F18)-4,'Batch file entries'!$I$2:$I$97,0))),"",(INDEX('Batch file entries'!K$2:K$97,MATCH(ROW(F18)-4,'Batch file entries'!$I$2:$I$97,0))))</f>
        <v/>
      </c>
    </row>
    <row r="19" spans="1:8" ht="13.9" x14ac:dyDescent="0.3">
      <c r="A19" s="24" t="str">
        <f>IF(ISNA(INDEX('Batch file entries'!A$2:A$97,MATCH(ROW(A19)-4,'Batch file entries'!$I$2:$I$97,0))),"",(INDEX('Batch file entries'!A$2:A$97,MATCH(ROW(A19)-4,'Batch file entries'!$I$2:$I$97,0))))</f>
        <v/>
      </c>
      <c r="C19" s="24" t="str">
        <f>IF(ISNA(INDEX('Batch file entries'!C$2:C$97,MATCH(ROW(C19)-4,'Batch file entries'!$I$2:$I$97,0))),"",(INDEX('Batch file entries'!C$2:C$97,MATCH(ROW(C19)-4,'Batch file entries'!$I$2:$I$97,0))))</f>
        <v/>
      </c>
      <c r="D19" s="24" t="str">
        <f>IF(ISNA(INDEX('Batch file entries'!E$2:E$97,MATCH(ROW(D19)-4,'Batch file entries'!$I$2:$I$97,0))),"",(INDEX('Batch file entries'!E$2:E$97,MATCH(ROW(D19)-4,'Batch file entries'!$I$2:$I$97,0))))</f>
        <v/>
      </c>
      <c r="E19" s="24" t="str">
        <f>IF(ISNA(INDEX('Batch file entries'!F$2:F$97,MATCH(ROW(E19)-4,'Batch file entries'!$I$2:$I$97,0))),"",(INDEX('Batch file entries'!F$2:F$97,MATCH(ROW(E19)-4,'Batch file entries'!$I$2:$I$97,0))))</f>
        <v/>
      </c>
      <c r="F19" s="24" t="str">
        <f>IF(ISNA(INDEX('Batch file entries'!G$2:G$97,MATCH(ROW(F19)-4,'Batch file entries'!$I$2:$I$97,0))),"",(INDEX('Batch file entries'!G$2:G$97,MATCH(ROW(F19)-4,'Batch file entries'!$I$2:$I$97,0))))</f>
        <v/>
      </c>
      <c r="G19" s="24" t="str">
        <f>IF(C19="","",IF(OR(RIGHT(C19,1)="B",RIGHT(C19,1)="C"),IF(VLOOKUP(CONCATENATE(LEFT(C19,3),RIGHT(C19,1)),'create SAMPLE BATCH'!$A$5:$C$40,2,FALSE)="","",VLOOKUP(CONCATENATE(LEFT(C19,3),RIGHT(C19,1)),'create SAMPLE BATCH'!$A$5:$C$40,2,FALSE)),IF(OR(RIGHT(C19,1)="K",RIGHT(C19,1)="L",RIGHT(C19,1)="M"),IF(VLOOKUP(CONCATENATE(LEFT(C19,4),RIGHT(C19,1)),'create SAMPLE BATCH'!$A$5:$C$40,2,FALSE)="","",VLOOKUP(CONCATENATE(LEFT(C19,4),RIGHT(C19,1)),'create SAMPLE BATCH'!$A$5:$C$40,2,FALSE)))))</f>
        <v/>
      </c>
      <c r="H19" s="24" t="str">
        <f>IF(ISNA(INDEX('Batch file entries'!K$2:K$97,MATCH(ROW(F19)-4,'Batch file entries'!$I$2:$I$97,0))),"",(INDEX('Batch file entries'!K$2:K$97,MATCH(ROW(F19)-4,'Batch file entries'!$I$2:$I$97,0))))</f>
        <v/>
      </c>
    </row>
    <row r="20" spans="1:8" x14ac:dyDescent="0.2">
      <c r="A20" s="24" t="str">
        <f>IF(ISNA(INDEX('Batch file entries'!A$2:A$97,MATCH(ROW(A20)-4,'Batch file entries'!$I$2:$I$97,0))),"",(INDEX('Batch file entries'!A$2:A$97,MATCH(ROW(A20)-4,'Batch file entries'!$I$2:$I$97,0))))</f>
        <v/>
      </c>
      <c r="C20" s="24" t="str">
        <f>IF(ISNA(INDEX('Batch file entries'!C$2:C$97,MATCH(ROW(C20)-4,'Batch file entries'!$I$2:$I$97,0))),"",(INDEX('Batch file entries'!C$2:C$97,MATCH(ROW(C20)-4,'Batch file entries'!$I$2:$I$97,0))))</f>
        <v/>
      </c>
      <c r="D20" s="24" t="str">
        <f>IF(ISNA(INDEX('Batch file entries'!E$2:E$97,MATCH(ROW(D20)-4,'Batch file entries'!$I$2:$I$97,0))),"",(INDEX('Batch file entries'!E$2:E$97,MATCH(ROW(D20)-4,'Batch file entries'!$I$2:$I$97,0))))</f>
        <v/>
      </c>
      <c r="E20" s="24" t="str">
        <f>IF(ISNA(INDEX('Batch file entries'!F$2:F$97,MATCH(ROW(E20)-4,'Batch file entries'!$I$2:$I$97,0))),"",(INDEX('Batch file entries'!F$2:F$97,MATCH(ROW(E20)-4,'Batch file entries'!$I$2:$I$97,0))))</f>
        <v/>
      </c>
      <c r="F20" s="24" t="str">
        <f>IF(ISNA(INDEX('Batch file entries'!G$2:G$97,MATCH(ROW(F20)-4,'Batch file entries'!$I$2:$I$97,0))),"",(INDEX('Batch file entries'!G$2:G$97,MATCH(ROW(F20)-4,'Batch file entries'!$I$2:$I$97,0))))</f>
        <v/>
      </c>
      <c r="G20" s="24" t="str">
        <f>IF(C20="","",IF(OR(RIGHT(C20,1)="B",RIGHT(C20,1)="C"),IF(VLOOKUP(CONCATENATE(LEFT(C20,3),RIGHT(C20,1)),'create SAMPLE BATCH'!$A$5:$C$40,2,FALSE)="","",VLOOKUP(CONCATENATE(LEFT(C20,3),RIGHT(C20,1)),'create SAMPLE BATCH'!$A$5:$C$40,2,FALSE)),IF(OR(RIGHT(C20,1)="K",RIGHT(C20,1)="L",RIGHT(C20,1)="M"),IF(VLOOKUP(CONCATENATE(LEFT(C20,4),RIGHT(C20,1)),'create SAMPLE BATCH'!$A$5:$C$40,2,FALSE)="","",VLOOKUP(CONCATENATE(LEFT(C20,4),RIGHT(C20,1)),'create SAMPLE BATCH'!$A$5:$C$40,2,FALSE)))))</f>
        <v/>
      </c>
      <c r="H20" s="24" t="str">
        <f>IF(ISNA(INDEX('Batch file entries'!K$2:K$97,MATCH(ROW(F20)-4,'Batch file entries'!$I$2:$I$97,0))),"",(INDEX('Batch file entries'!K$2:K$97,MATCH(ROW(F20)-4,'Batch file entries'!$I$2:$I$97,0))))</f>
        <v/>
      </c>
    </row>
    <row r="21" spans="1:8" x14ac:dyDescent="0.2">
      <c r="A21" s="24" t="str">
        <f>IF(ISNA(INDEX('Batch file entries'!A$2:A$97,MATCH(ROW(A21)-4,'Batch file entries'!$I$2:$I$97,0))),"",(INDEX('Batch file entries'!A$2:A$97,MATCH(ROW(A21)-4,'Batch file entries'!$I$2:$I$97,0))))</f>
        <v/>
      </c>
      <c r="C21" s="24" t="str">
        <f>IF(ISNA(INDEX('Batch file entries'!C$2:C$97,MATCH(ROW(C21)-4,'Batch file entries'!$I$2:$I$97,0))),"",(INDEX('Batch file entries'!C$2:C$97,MATCH(ROW(C21)-4,'Batch file entries'!$I$2:$I$97,0))))</f>
        <v/>
      </c>
      <c r="D21" s="24" t="str">
        <f>IF(ISNA(INDEX('Batch file entries'!E$2:E$97,MATCH(ROW(D21)-4,'Batch file entries'!$I$2:$I$97,0))),"",(INDEX('Batch file entries'!E$2:E$97,MATCH(ROW(D21)-4,'Batch file entries'!$I$2:$I$97,0))))</f>
        <v/>
      </c>
      <c r="E21" s="24" t="str">
        <f>IF(ISNA(INDEX('Batch file entries'!F$2:F$97,MATCH(ROW(E21)-4,'Batch file entries'!$I$2:$I$97,0))),"",(INDEX('Batch file entries'!F$2:F$97,MATCH(ROW(E21)-4,'Batch file entries'!$I$2:$I$97,0))))</f>
        <v/>
      </c>
      <c r="F21" s="24" t="str">
        <f>IF(ISNA(INDEX('Batch file entries'!G$2:G$97,MATCH(ROW(F21)-4,'Batch file entries'!$I$2:$I$97,0))),"",(INDEX('Batch file entries'!G$2:G$97,MATCH(ROW(F21)-4,'Batch file entries'!$I$2:$I$97,0))))</f>
        <v/>
      </c>
      <c r="G21" s="24" t="str">
        <f>IF(C21="","",IF(OR(RIGHT(C21,1)="B",RIGHT(C21,1)="C"),IF(VLOOKUP(CONCATENATE(LEFT(C21,3),RIGHT(C21,1)),'create SAMPLE BATCH'!$A$5:$C$40,2,FALSE)="","",VLOOKUP(CONCATENATE(LEFT(C21,3),RIGHT(C21,1)),'create SAMPLE BATCH'!$A$5:$C$40,2,FALSE)),IF(OR(RIGHT(C21,1)="K",RIGHT(C21,1)="L",RIGHT(C21,1)="M"),IF(VLOOKUP(CONCATENATE(LEFT(C21,4),RIGHT(C21,1)),'create SAMPLE BATCH'!$A$5:$C$40,2,FALSE)="","",VLOOKUP(CONCATENATE(LEFT(C21,4),RIGHT(C21,1)),'create SAMPLE BATCH'!$A$5:$C$40,2,FALSE)))))</f>
        <v/>
      </c>
      <c r="H21" s="24" t="str">
        <f>IF(ISNA(INDEX('Batch file entries'!K$2:K$97,MATCH(ROW(F21)-4,'Batch file entries'!$I$2:$I$97,0))),"",(INDEX('Batch file entries'!K$2:K$97,MATCH(ROW(F21)-4,'Batch file entries'!$I$2:$I$97,0))))</f>
        <v/>
      </c>
    </row>
    <row r="22" spans="1:8" x14ac:dyDescent="0.2">
      <c r="A22" s="24" t="str">
        <f>IF(ISNA(INDEX('Batch file entries'!A$2:A$97,MATCH(ROW(A22)-4,'Batch file entries'!$I$2:$I$97,0))),"",(INDEX('Batch file entries'!A$2:A$97,MATCH(ROW(A22)-4,'Batch file entries'!$I$2:$I$97,0))))</f>
        <v/>
      </c>
      <c r="C22" s="24" t="str">
        <f>IF(ISNA(INDEX('Batch file entries'!C$2:C$97,MATCH(ROW(C22)-4,'Batch file entries'!$I$2:$I$97,0))),"",(INDEX('Batch file entries'!C$2:C$97,MATCH(ROW(C22)-4,'Batch file entries'!$I$2:$I$97,0))))</f>
        <v/>
      </c>
      <c r="D22" s="24" t="str">
        <f>IF(ISNA(INDEX('Batch file entries'!E$2:E$97,MATCH(ROW(D22)-4,'Batch file entries'!$I$2:$I$97,0))),"",(INDEX('Batch file entries'!E$2:E$97,MATCH(ROW(D22)-4,'Batch file entries'!$I$2:$I$97,0))))</f>
        <v/>
      </c>
      <c r="E22" s="24" t="str">
        <f>IF(ISNA(INDEX('Batch file entries'!F$2:F$97,MATCH(ROW(E22)-4,'Batch file entries'!$I$2:$I$97,0))),"",(INDEX('Batch file entries'!F$2:F$97,MATCH(ROW(E22)-4,'Batch file entries'!$I$2:$I$97,0))))</f>
        <v/>
      </c>
      <c r="F22" s="24" t="str">
        <f>IF(ISNA(INDEX('Batch file entries'!G$2:G$97,MATCH(ROW(F22)-4,'Batch file entries'!$I$2:$I$97,0))),"",(INDEX('Batch file entries'!G$2:G$97,MATCH(ROW(F22)-4,'Batch file entries'!$I$2:$I$97,0))))</f>
        <v/>
      </c>
      <c r="G22" s="24" t="str">
        <f>IF(C22="","",IF(OR(RIGHT(C22,1)="B",RIGHT(C22,1)="C"),IF(VLOOKUP(CONCATENATE(LEFT(C22,3),RIGHT(C22,1)),'create SAMPLE BATCH'!$A$5:$C$40,2,FALSE)="","",VLOOKUP(CONCATENATE(LEFT(C22,3),RIGHT(C22,1)),'create SAMPLE BATCH'!$A$5:$C$40,2,FALSE)),IF(OR(RIGHT(C22,1)="K",RIGHT(C22,1)="L",RIGHT(C22,1)="M"),IF(VLOOKUP(CONCATENATE(LEFT(C22,4),RIGHT(C22,1)),'create SAMPLE BATCH'!$A$5:$C$40,2,FALSE)="","",VLOOKUP(CONCATENATE(LEFT(C22,4),RIGHT(C22,1)),'create SAMPLE BATCH'!$A$5:$C$40,2,FALSE)))))</f>
        <v/>
      </c>
      <c r="H22" s="24" t="str">
        <f>IF(ISNA(INDEX('Batch file entries'!K$2:K$97,MATCH(ROW(F22)-4,'Batch file entries'!$I$2:$I$97,0))),"",(INDEX('Batch file entries'!K$2:K$97,MATCH(ROW(F22)-4,'Batch file entries'!$I$2:$I$97,0))))</f>
        <v/>
      </c>
    </row>
    <row r="23" spans="1:8" x14ac:dyDescent="0.2">
      <c r="A23" s="24" t="str">
        <f>IF(ISNA(INDEX('Batch file entries'!A$2:A$97,MATCH(ROW(A23)-4,'Batch file entries'!$I$2:$I$97,0))),"",(INDEX('Batch file entries'!A$2:A$97,MATCH(ROW(A23)-4,'Batch file entries'!$I$2:$I$97,0))))</f>
        <v/>
      </c>
      <c r="C23" s="24" t="str">
        <f>IF(ISNA(INDEX('Batch file entries'!C$2:C$97,MATCH(ROW(C23)-4,'Batch file entries'!$I$2:$I$97,0))),"",(INDEX('Batch file entries'!C$2:C$97,MATCH(ROW(C23)-4,'Batch file entries'!$I$2:$I$97,0))))</f>
        <v/>
      </c>
      <c r="D23" s="24" t="str">
        <f>IF(ISNA(INDEX('Batch file entries'!E$2:E$97,MATCH(ROW(D23)-4,'Batch file entries'!$I$2:$I$97,0))),"",(INDEX('Batch file entries'!E$2:E$97,MATCH(ROW(D23)-4,'Batch file entries'!$I$2:$I$97,0))))</f>
        <v/>
      </c>
      <c r="E23" s="24" t="str">
        <f>IF(ISNA(INDEX('Batch file entries'!F$2:F$97,MATCH(ROW(E23)-4,'Batch file entries'!$I$2:$I$97,0))),"",(INDEX('Batch file entries'!F$2:F$97,MATCH(ROW(E23)-4,'Batch file entries'!$I$2:$I$97,0))))</f>
        <v/>
      </c>
      <c r="F23" s="24" t="str">
        <f>IF(ISNA(INDEX('Batch file entries'!G$2:G$97,MATCH(ROW(F23)-4,'Batch file entries'!$I$2:$I$97,0))),"",(INDEX('Batch file entries'!G$2:G$97,MATCH(ROW(F23)-4,'Batch file entries'!$I$2:$I$97,0))))</f>
        <v/>
      </c>
      <c r="G23" s="24" t="str">
        <f>IF(C23="","",IF(OR(RIGHT(C23,1)="B",RIGHT(C23,1)="C"),IF(VLOOKUP(CONCATENATE(LEFT(C23,3),RIGHT(C23,1)),'create SAMPLE BATCH'!$A$5:$C$40,2,FALSE)="","",VLOOKUP(CONCATENATE(LEFT(C23,3),RIGHT(C23,1)),'create SAMPLE BATCH'!$A$5:$C$40,2,FALSE)),IF(OR(RIGHT(C23,1)="K",RIGHT(C23,1)="L",RIGHT(C23,1)="M"),IF(VLOOKUP(CONCATENATE(LEFT(C23,4),RIGHT(C23,1)),'create SAMPLE BATCH'!$A$5:$C$40,2,FALSE)="","",VLOOKUP(CONCATENATE(LEFT(C23,4),RIGHT(C23,1)),'create SAMPLE BATCH'!$A$5:$C$40,2,FALSE)))))</f>
        <v/>
      </c>
      <c r="H23" s="24" t="str">
        <f>IF(ISNA(INDEX('Batch file entries'!K$2:K$97,MATCH(ROW(F23)-4,'Batch file entries'!$I$2:$I$97,0))),"",(INDEX('Batch file entries'!K$2:K$97,MATCH(ROW(F23)-4,'Batch file entries'!$I$2:$I$97,0))))</f>
        <v/>
      </c>
    </row>
    <row r="24" spans="1:8" x14ac:dyDescent="0.2">
      <c r="A24" s="24" t="str">
        <f>IF(ISNA(INDEX('Batch file entries'!A$2:A$97,MATCH(ROW(A24)-4,'Batch file entries'!$I$2:$I$97,0))),"",(INDEX('Batch file entries'!A$2:A$97,MATCH(ROW(A24)-4,'Batch file entries'!$I$2:$I$97,0))))</f>
        <v/>
      </c>
      <c r="C24" s="24" t="str">
        <f>IF(ISNA(INDEX('Batch file entries'!C$2:C$97,MATCH(ROW(C24)-4,'Batch file entries'!$I$2:$I$97,0))),"",(INDEX('Batch file entries'!C$2:C$97,MATCH(ROW(C24)-4,'Batch file entries'!$I$2:$I$97,0))))</f>
        <v/>
      </c>
      <c r="D24" s="24" t="str">
        <f>IF(ISNA(INDEX('Batch file entries'!E$2:E$97,MATCH(ROW(D24)-4,'Batch file entries'!$I$2:$I$97,0))),"",(INDEX('Batch file entries'!E$2:E$97,MATCH(ROW(D24)-4,'Batch file entries'!$I$2:$I$97,0))))</f>
        <v/>
      </c>
      <c r="E24" s="24" t="str">
        <f>IF(ISNA(INDEX('Batch file entries'!F$2:F$97,MATCH(ROW(E24)-4,'Batch file entries'!$I$2:$I$97,0))),"",(INDEX('Batch file entries'!F$2:F$97,MATCH(ROW(E24)-4,'Batch file entries'!$I$2:$I$97,0))))</f>
        <v/>
      </c>
      <c r="F24" s="24" t="str">
        <f>IF(ISNA(INDEX('Batch file entries'!G$2:G$97,MATCH(ROW(F24)-4,'Batch file entries'!$I$2:$I$97,0))),"",(INDEX('Batch file entries'!G$2:G$97,MATCH(ROW(F24)-4,'Batch file entries'!$I$2:$I$97,0))))</f>
        <v/>
      </c>
      <c r="G24" s="24" t="str">
        <f>IF(C24="","",IF(OR(RIGHT(C24,1)="B",RIGHT(C24,1)="C"),IF(VLOOKUP(CONCATENATE(LEFT(C24,3),RIGHT(C24,1)),'create SAMPLE BATCH'!$A$5:$C$40,2,FALSE)="","",VLOOKUP(CONCATENATE(LEFT(C24,3),RIGHT(C24,1)),'create SAMPLE BATCH'!$A$5:$C$40,2,FALSE)),IF(OR(RIGHT(C24,1)="K",RIGHT(C24,1)="L",RIGHT(C24,1)="M"),IF(VLOOKUP(CONCATENATE(LEFT(C24,4),RIGHT(C24,1)),'create SAMPLE BATCH'!$A$5:$C$40,2,FALSE)="","",VLOOKUP(CONCATENATE(LEFT(C24,4),RIGHT(C24,1)),'create SAMPLE BATCH'!$A$5:$C$40,2,FALSE)))))</f>
        <v/>
      </c>
      <c r="H24" s="24" t="str">
        <f>IF(ISNA(INDEX('Batch file entries'!K$2:K$97,MATCH(ROW(F24)-4,'Batch file entries'!$I$2:$I$97,0))),"",(INDEX('Batch file entries'!K$2:K$97,MATCH(ROW(F24)-4,'Batch file entries'!$I$2:$I$97,0))))</f>
        <v/>
      </c>
    </row>
    <row r="25" spans="1:8" x14ac:dyDescent="0.2">
      <c r="A25" s="24" t="str">
        <f>IF(ISNA(INDEX('Batch file entries'!A$2:A$97,MATCH(ROW(A25)-4,'Batch file entries'!$I$2:$I$97,0))),"",(INDEX('Batch file entries'!A$2:A$97,MATCH(ROW(A25)-4,'Batch file entries'!$I$2:$I$97,0))))</f>
        <v/>
      </c>
      <c r="C25" s="24" t="str">
        <f>IF(ISNA(INDEX('Batch file entries'!C$2:C$97,MATCH(ROW(C25)-4,'Batch file entries'!$I$2:$I$97,0))),"",(INDEX('Batch file entries'!C$2:C$97,MATCH(ROW(C25)-4,'Batch file entries'!$I$2:$I$97,0))))</f>
        <v/>
      </c>
      <c r="D25" s="24" t="str">
        <f>IF(ISNA(INDEX('Batch file entries'!E$2:E$97,MATCH(ROW(D25)-4,'Batch file entries'!$I$2:$I$97,0))),"",(INDEX('Batch file entries'!E$2:E$97,MATCH(ROW(D25)-4,'Batch file entries'!$I$2:$I$97,0))))</f>
        <v/>
      </c>
      <c r="E25" s="24" t="str">
        <f>IF(ISNA(INDEX('Batch file entries'!F$2:F$97,MATCH(ROW(E25)-4,'Batch file entries'!$I$2:$I$97,0))),"",(INDEX('Batch file entries'!F$2:F$97,MATCH(ROW(E25)-4,'Batch file entries'!$I$2:$I$97,0))))</f>
        <v/>
      </c>
      <c r="F25" s="24" t="str">
        <f>IF(ISNA(INDEX('Batch file entries'!G$2:G$97,MATCH(ROW(F25)-4,'Batch file entries'!$I$2:$I$97,0))),"",(INDEX('Batch file entries'!G$2:G$97,MATCH(ROW(F25)-4,'Batch file entries'!$I$2:$I$97,0))))</f>
        <v/>
      </c>
      <c r="G25" s="24" t="str">
        <f>IF(C25="","",IF(OR(RIGHT(C25,1)="B",RIGHT(C25,1)="C"),IF(VLOOKUP(CONCATENATE(LEFT(C25,3),RIGHT(C25,1)),'create SAMPLE BATCH'!$A$5:$C$40,2,FALSE)="","",VLOOKUP(CONCATENATE(LEFT(C25,3),RIGHT(C25,1)),'create SAMPLE BATCH'!$A$5:$C$40,2,FALSE)),IF(OR(RIGHT(C25,1)="K",RIGHT(C25,1)="L",RIGHT(C25,1)="M"),IF(VLOOKUP(CONCATENATE(LEFT(C25,4),RIGHT(C25,1)),'create SAMPLE BATCH'!$A$5:$C$40,2,FALSE)="","",VLOOKUP(CONCATENATE(LEFT(C25,4),RIGHT(C25,1)),'create SAMPLE BATCH'!$A$5:$C$40,2,FALSE)))))</f>
        <v/>
      </c>
      <c r="H25" s="24" t="str">
        <f>IF(ISNA(INDEX('Batch file entries'!K$2:K$97,MATCH(ROW(F25)-4,'Batch file entries'!$I$2:$I$97,0))),"",(INDEX('Batch file entries'!K$2:K$97,MATCH(ROW(F25)-4,'Batch file entries'!$I$2:$I$97,0))))</f>
        <v/>
      </c>
    </row>
    <row r="26" spans="1:8" x14ac:dyDescent="0.2">
      <c r="A26" s="24" t="str">
        <f>IF(ISNA(INDEX('Batch file entries'!A$2:A$97,MATCH(ROW(A26)-4,'Batch file entries'!$I$2:$I$97,0))),"",(INDEX('Batch file entries'!A$2:A$97,MATCH(ROW(A26)-4,'Batch file entries'!$I$2:$I$97,0))))</f>
        <v/>
      </c>
      <c r="C26" s="24" t="str">
        <f>IF(ISNA(INDEX('Batch file entries'!C$2:C$97,MATCH(ROW(C26)-4,'Batch file entries'!$I$2:$I$97,0))),"",(INDEX('Batch file entries'!C$2:C$97,MATCH(ROW(C26)-4,'Batch file entries'!$I$2:$I$97,0))))</f>
        <v/>
      </c>
      <c r="D26" s="24" t="str">
        <f>IF(ISNA(INDEX('Batch file entries'!E$2:E$97,MATCH(ROW(D26)-4,'Batch file entries'!$I$2:$I$97,0))),"",(INDEX('Batch file entries'!E$2:E$97,MATCH(ROW(D26)-4,'Batch file entries'!$I$2:$I$97,0))))</f>
        <v/>
      </c>
      <c r="E26" s="24" t="str">
        <f>IF(ISNA(INDEX('Batch file entries'!F$2:F$97,MATCH(ROW(E26)-4,'Batch file entries'!$I$2:$I$97,0))),"",(INDEX('Batch file entries'!F$2:F$97,MATCH(ROW(E26)-4,'Batch file entries'!$I$2:$I$97,0))))</f>
        <v/>
      </c>
      <c r="F26" s="24" t="str">
        <f>IF(ISNA(INDEX('Batch file entries'!G$2:G$97,MATCH(ROW(F26)-4,'Batch file entries'!$I$2:$I$97,0))),"",(INDEX('Batch file entries'!G$2:G$97,MATCH(ROW(F26)-4,'Batch file entries'!$I$2:$I$97,0))))</f>
        <v/>
      </c>
      <c r="G26" s="24" t="str">
        <f>IF(C26="","",IF(OR(RIGHT(C26,1)="B",RIGHT(C26,1)="C"),IF(VLOOKUP(CONCATENATE(LEFT(C26,3),RIGHT(C26,1)),'create SAMPLE BATCH'!$A$5:$C$40,2,FALSE)="","",VLOOKUP(CONCATENATE(LEFT(C26,3),RIGHT(C26,1)),'create SAMPLE BATCH'!$A$5:$C$40,2,FALSE)),IF(OR(RIGHT(C26,1)="K",RIGHT(C26,1)="L",RIGHT(C26,1)="M"),IF(VLOOKUP(CONCATENATE(LEFT(C26,4),RIGHT(C26,1)),'create SAMPLE BATCH'!$A$5:$C$40,2,FALSE)="","",VLOOKUP(CONCATENATE(LEFT(C26,4),RIGHT(C26,1)),'create SAMPLE BATCH'!$A$5:$C$40,2,FALSE)))))</f>
        <v/>
      </c>
      <c r="H26" s="24" t="str">
        <f>IF(ISNA(INDEX('Batch file entries'!K$2:K$97,MATCH(ROW(F26)-4,'Batch file entries'!$I$2:$I$97,0))),"",(INDEX('Batch file entries'!K$2:K$97,MATCH(ROW(F26)-4,'Batch file entries'!$I$2:$I$97,0))))</f>
        <v/>
      </c>
    </row>
    <row r="27" spans="1:8" x14ac:dyDescent="0.2">
      <c r="A27" s="24" t="str">
        <f>IF(ISNA(INDEX('Batch file entries'!A$2:A$97,MATCH(ROW(A27)-4,'Batch file entries'!$I$2:$I$97,0))),"",(INDEX('Batch file entries'!A$2:A$97,MATCH(ROW(A27)-4,'Batch file entries'!$I$2:$I$97,0))))</f>
        <v/>
      </c>
      <c r="C27" s="24" t="str">
        <f>IF(ISNA(INDEX('Batch file entries'!C$2:C$97,MATCH(ROW(C27)-4,'Batch file entries'!$I$2:$I$97,0))),"",(INDEX('Batch file entries'!C$2:C$97,MATCH(ROW(C27)-4,'Batch file entries'!$I$2:$I$97,0))))</f>
        <v/>
      </c>
      <c r="D27" s="24" t="str">
        <f>IF(ISNA(INDEX('Batch file entries'!E$2:E$97,MATCH(ROW(D27)-4,'Batch file entries'!$I$2:$I$97,0))),"",(INDEX('Batch file entries'!E$2:E$97,MATCH(ROW(D27)-4,'Batch file entries'!$I$2:$I$97,0))))</f>
        <v/>
      </c>
      <c r="E27" s="24" t="str">
        <f>IF(ISNA(INDEX('Batch file entries'!F$2:F$97,MATCH(ROW(E27)-4,'Batch file entries'!$I$2:$I$97,0))),"",(INDEX('Batch file entries'!F$2:F$97,MATCH(ROW(E27)-4,'Batch file entries'!$I$2:$I$97,0))))</f>
        <v/>
      </c>
      <c r="F27" s="24" t="str">
        <f>IF(ISNA(INDEX('Batch file entries'!G$2:G$97,MATCH(ROW(F27)-4,'Batch file entries'!$I$2:$I$97,0))),"",(INDEX('Batch file entries'!G$2:G$97,MATCH(ROW(F27)-4,'Batch file entries'!$I$2:$I$97,0))))</f>
        <v/>
      </c>
      <c r="G27" s="24" t="str">
        <f>IF(C27="","",IF(OR(RIGHT(C27,1)="B",RIGHT(C27,1)="C"),IF(VLOOKUP(CONCATENATE(LEFT(C27,3),RIGHT(C27,1)),'create SAMPLE BATCH'!$A$5:$C$40,2,FALSE)="","",VLOOKUP(CONCATENATE(LEFT(C27,3),RIGHT(C27,1)),'create SAMPLE BATCH'!$A$5:$C$40,2,FALSE)),IF(OR(RIGHT(C27,1)="K",RIGHT(C27,1)="L",RIGHT(C27,1)="M"),IF(VLOOKUP(CONCATENATE(LEFT(C27,4),RIGHT(C27,1)),'create SAMPLE BATCH'!$A$5:$C$40,2,FALSE)="","",VLOOKUP(CONCATENATE(LEFT(C27,4),RIGHT(C27,1)),'create SAMPLE BATCH'!$A$5:$C$40,2,FALSE)))))</f>
        <v/>
      </c>
      <c r="H27" s="24" t="str">
        <f>IF(ISNA(INDEX('Batch file entries'!K$2:K$97,MATCH(ROW(F27)-4,'Batch file entries'!$I$2:$I$97,0))),"",(INDEX('Batch file entries'!K$2:K$97,MATCH(ROW(F27)-4,'Batch file entries'!$I$2:$I$97,0))))</f>
        <v/>
      </c>
    </row>
    <row r="28" spans="1:8" x14ac:dyDescent="0.2">
      <c r="A28" s="24" t="str">
        <f>IF(ISNA(INDEX('Batch file entries'!A$2:A$97,MATCH(ROW(A28)-4,'Batch file entries'!$I$2:$I$97,0))),"",(INDEX('Batch file entries'!A$2:A$97,MATCH(ROW(A28)-4,'Batch file entries'!$I$2:$I$97,0))))</f>
        <v/>
      </c>
      <c r="C28" s="24" t="str">
        <f>IF(ISNA(INDEX('Batch file entries'!C$2:C$97,MATCH(ROW(C28)-4,'Batch file entries'!$I$2:$I$97,0))),"",(INDEX('Batch file entries'!C$2:C$97,MATCH(ROW(C28)-4,'Batch file entries'!$I$2:$I$97,0))))</f>
        <v/>
      </c>
      <c r="D28" s="24" t="str">
        <f>IF(ISNA(INDEX('Batch file entries'!E$2:E$97,MATCH(ROW(D28)-4,'Batch file entries'!$I$2:$I$97,0))),"",(INDEX('Batch file entries'!E$2:E$97,MATCH(ROW(D28)-4,'Batch file entries'!$I$2:$I$97,0))))</f>
        <v/>
      </c>
      <c r="E28" s="24" t="str">
        <f>IF(ISNA(INDEX('Batch file entries'!F$2:F$97,MATCH(ROW(E28)-4,'Batch file entries'!$I$2:$I$97,0))),"",(INDEX('Batch file entries'!F$2:F$97,MATCH(ROW(E28)-4,'Batch file entries'!$I$2:$I$97,0))))</f>
        <v/>
      </c>
      <c r="F28" s="24" t="str">
        <f>IF(ISNA(INDEX('Batch file entries'!G$2:G$97,MATCH(ROW(F28)-4,'Batch file entries'!$I$2:$I$97,0))),"",(INDEX('Batch file entries'!G$2:G$97,MATCH(ROW(F28)-4,'Batch file entries'!$I$2:$I$97,0))))</f>
        <v/>
      </c>
      <c r="G28" s="24" t="str">
        <f>IF(C28="","",IF(OR(RIGHT(C28,1)="B",RIGHT(C28,1)="C"),IF(VLOOKUP(CONCATENATE(LEFT(C28,3),RIGHT(C28,1)),'create SAMPLE BATCH'!$A$5:$C$40,2,FALSE)="","",VLOOKUP(CONCATENATE(LEFT(C28,3),RIGHT(C28,1)),'create SAMPLE BATCH'!$A$5:$C$40,2,FALSE)),IF(OR(RIGHT(C28,1)="K",RIGHT(C28,1)="L",RIGHT(C28,1)="M"),IF(VLOOKUP(CONCATENATE(LEFT(C28,4),RIGHT(C28,1)),'create SAMPLE BATCH'!$A$5:$C$40,2,FALSE)="","",VLOOKUP(CONCATENATE(LEFT(C28,4),RIGHT(C28,1)),'create SAMPLE BATCH'!$A$5:$C$40,2,FALSE)))))</f>
        <v/>
      </c>
      <c r="H28" s="24" t="str">
        <f>IF(ISNA(INDEX('Batch file entries'!K$2:K$97,MATCH(ROW(F28)-4,'Batch file entries'!$I$2:$I$97,0))),"",(INDEX('Batch file entries'!K$2:K$97,MATCH(ROW(F28)-4,'Batch file entries'!$I$2:$I$97,0))))</f>
        <v/>
      </c>
    </row>
    <row r="29" spans="1:8" x14ac:dyDescent="0.2">
      <c r="A29" s="24" t="str">
        <f>IF(ISNA(INDEX('Batch file entries'!A$2:A$97,MATCH(ROW(A29)-4,'Batch file entries'!$I$2:$I$97,0))),"",(INDEX('Batch file entries'!A$2:A$97,MATCH(ROW(A29)-4,'Batch file entries'!$I$2:$I$97,0))))</f>
        <v/>
      </c>
      <c r="C29" s="24" t="str">
        <f>IF(ISNA(INDEX('Batch file entries'!C$2:C$97,MATCH(ROW(C29)-4,'Batch file entries'!$I$2:$I$97,0))),"",(INDEX('Batch file entries'!C$2:C$97,MATCH(ROW(C29)-4,'Batch file entries'!$I$2:$I$97,0))))</f>
        <v/>
      </c>
      <c r="D29" s="24" t="str">
        <f>IF(ISNA(INDEX('Batch file entries'!E$2:E$97,MATCH(ROW(D29)-4,'Batch file entries'!$I$2:$I$97,0))),"",(INDEX('Batch file entries'!E$2:E$97,MATCH(ROW(D29)-4,'Batch file entries'!$I$2:$I$97,0))))</f>
        <v/>
      </c>
      <c r="E29" s="24" t="str">
        <f>IF(ISNA(INDEX('Batch file entries'!F$2:F$97,MATCH(ROW(E29)-4,'Batch file entries'!$I$2:$I$97,0))),"",(INDEX('Batch file entries'!F$2:F$97,MATCH(ROW(E29)-4,'Batch file entries'!$I$2:$I$97,0))))</f>
        <v/>
      </c>
      <c r="F29" s="24" t="str">
        <f>IF(ISNA(INDEX('Batch file entries'!G$2:G$97,MATCH(ROW(F29)-4,'Batch file entries'!$I$2:$I$97,0))),"",(INDEX('Batch file entries'!G$2:G$97,MATCH(ROW(F29)-4,'Batch file entries'!$I$2:$I$97,0))))</f>
        <v/>
      </c>
      <c r="G29" s="24" t="str">
        <f>IF(C29="","",IF(OR(RIGHT(C29,1)="B",RIGHT(C29,1)="C"),IF(VLOOKUP(CONCATENATE(LEFT(C29,3),RIGHT(C29,1)),'create SAMPLE BATCH'!$A$5:$C$40,2,FALSE)="","",VLOOKUP(CONCATENATE(LEFT(C29,3),RIGHT(C29,1)),'create SAMPLE BATCH'!$A$5:$C$40,2,FALSE)),IF(OR(RIGHT(C29,1)="K",RIGHT(C29,1)="L",RIGHT(C29,1)="M"),IF(VLOOKUP(CONCATENATE(LEFT(C29,4),RIGHT(C29,1)),'create SAMPLE BATCH'!$A$5:$C$40,2,FALSE)="","",VLOOKUP(CONCATENATE(LEFT(C29,4),RIGHT(C29,1)),'create SAMPLE BATCH'!$A$5:$C$40,2,FALSE)))))</f>
        <v/>
      </c>
      <c r="H29" s="24" t="str">
        <f>IF(ISNA(INDEX('Batch file entries'!K$2:K$97,MATCH(ROW(F29)-4,'Batch file entries'!$I$2:$I$97,0))),"",(INDEX('Batch file entries'!K$2:K$97,MATCH(ROW(F29)-4,'Batch file entries'!$I$2:$I$97,0))))</f>
        <v/>
      </c>
    </row>
    <row r="30" spans="1:8" x14ac:dyDescent="0.2">
      <c r="A30" s="24" t="str">
        <f>IF(ISNA(INDEX('Batch file entries'!A$2:A$97,MATCH(ROW(A30)-4,'Batch file entries'!$I$2:$I$97,0))),"",(INDEX('Batch file entries'!A$2:A$97,MATCH(ROW(A30)-4,'Batch file entries'!$I$2:$I$97,0))))</f>
        <v/>
      </c>
      <c r="C30" s="24" t="str">
        <f>IF(ISNA(INDEX('Batch file entries'!C$2:C$97,MATCH(ROW(C30)-4,'Batch file entries'!$I$2:$I$97,0))),"",(INDEX('Batch file entries'!C$2:C$97,MATCH(ROW(C30)-4,'Batch file entries'!$I$2:$I$97,0))))</f>
        <v/>
      </c>
      <c r="D30" s="24" t="str">
        <f>IF(ISNA(INDEX('Batch file entries'!E$2:E$97,MATCH(ROW(D30)-4,'Batch file entries'!$I$2:$I$97,0))),"",(INDEX('Batch file entries'!E$2:E$97,MATCH(ROW(D30)-4,'Batch file entries'!$I$2:$I$97,0))))</f>
        <v/>
      </c>
      <c r="E30" s="24" t="str">
        <f>IF(ISNA(INDEX('Batch file entries'!F$2:F$97,MATCH(ROW(E30)-4,'Batch file entries'!$I$2:$I$97,0))),"",(INDEX('Batch file entries'!F$2:F$97,MATCH(ROW(E30)-4,'Batch file entries'!$I$2:$I$97,0))))</f>
        <v/>
      </c>
      <c r="F30" s="24" t="str">
        <f>IF(ISNA(INDEX('Batch file entries'!G$2:G$97,MATCH(ROW(F30)-4,'Batch file entries'!$I$2:$I$97,0))),"",(INDEX('Batch file entries'!G$2:G$97,MATCH(ROW(F30)-4,'Batch file entries'!$I$2:$I$97,0))))</f>
        <v/>
      </c>
      <c r="G30" s="24" t="str">
        <f>IF(C30="","",IF(OR(RIGHT(C30,1)="B",RIGHT(C30,1)="C"),IF(VLOOKUP(CONCATENATE(LEFT(C30,3),RIGHT(C30,1)),'create SAMPLE BATCH'!$A$5:$C$40,2,FALSE)="","",VLOOKUP(CONCATENATE(LEFT(C30,3),RIGHT(C30,1)),'create SAMPLE BATCH'!$A$5:$C$40,2,FALSE)),IF(OR(RIGHT(C30,1)="K",RIGHT(C30,1)="L",RIGHT(C30,1)="M"),IF(VLOOKUP(CONCATENATE(LEFT(C30,4),RIGHT(C30,1)),'create SAMPLE BATCH'!$A$5:$C$40,2,FALSE)="","",VLOOKUP(CONCATENATE(LEFT(C30,4),RIGHT(C30,1)),'create SAMPLE BATCH'!$A$5:$C$40,2,FALSE)))))</f>
        <v/>
      </c>
      <c r="H30" s="24" t="str">
        <f>IF(ISNA(INDEX('Batch file entries'!K$2:K$97,MATCH(ROW(F30)-4,'Batch file entries'!$I$2:$I$97,0))),"",(INDEX('Batch file entries'!K$2:K$97,MATCH(ROW(F30)-4,'Batch file entries'!$I$2:$I$97,0))))</f>
        <v/>
      </c>
    </row>
    <row r="31" spans="1:8" x14ac:dyDescent="0.2">
      <c r="A31" s="24" t="str">
        <f>IF(ISNA(INDEX('Batch file entries'!A$2:A$97,MATCH(ROW(A31)-4,'Batch file entries'!$I$2:$I$97,0))),"",(INDEX('Batch file entries'!A$2:A$97,MATCH(ROW(A31)-4,'Batch file entries'!$I$2:$I$97,0))))</f>
        <v/>
      </c>
      <c r="C31" s="24" t="str">
        <f>IF(ISNA(INDEX('Batch file entries'!C$2:C$97,MATCH(ROW(C31)-4,'Batch file entries'!$I$2:$I$97,0))),"",(INDEX('Batch file entries'!C$2:C$97,MATCH(ROW(C31)-4,'Batch file entries'!$I$2:$I$97,0))))</f>
        <v/>
      </c>
      <c r="D31" s="24" t="str">
        <f>IF(ISNA(INDEX('Batch file entries'!E$2:E$97,MATCH(ROW(D31)-4,'Batch file entries'!$I$2:$I$97,0))),"",(INDEX('Batch file entries'!E$2:E$97,MATCH(ROW(D31)-4,'Batch file entries'!$I$2:$I$97,0))))</f>
        <v/>
      </c>
      <c r="E31" s="24" t="str">
        <f>IF(ISNA(INDEX('Batch file entries'!F$2:F$97,MATCH(ROW(E31)-4,'Batch file entries'!$I$2:$I$97,0))),"",(INDEX('Batch file entries'!F$2:F$97,MATCH(ROW(E31)-4,'Batch file entries'!$I$2:$I$97,0))))</f>
        <v/>
      </c>
      <c r="F31" s="24" t="str">
        <f>IF(ISNA(INDEX('Batch file entries'!G$2:G$97,MATCH(ROW(F31)-4,'Batch file entries'!$I$2:$I$97,0))),"",(INDEX('Batch file entries'!G$2:G$97,MATCH(ROW(F31)-4,'Batch file entries'!$I$2:$I$97,0))))</f>
        <v/>
      </c>
      <c r="G31" s="24" t="str">
        <f>IF(C31="","",IF(OR(RIGHT(C31,1)="B",RIGHT(C31,1)="C"),IF(VLOOKUP(CONCATENATE(LEFT(C31,3),RIGHT(C31,1)),'create SAMPLE BATCH'!$A$5:$C$40,2,FALSE)="","",VLOOKUP(CONCATENATE(LEFT(C31,3),RIGHT(C31,1)),'create SAMPLE BATCH'!$A$5:$C$40,2,FALSE)),IF(OR(RIGHT(C31,1)="K",RIGHT(C31,1)="L",RIGHT(C31,1)="M"),IF(VLOOKUP(CONCATENATE(LEFT(C31,4),RIGHT(C31,1)),'create SAMPLE BATCH'!$A$5:$C$40,2,FALSE)="","",VLOOKUP(CONCATENATE(LEFT(C31,4),RIGHT(C31,1)),'create SAMPLE BATCH'!$A$5:$C$40,2,FALSE)))))</f>
        <v/>
      </c>
      <c r="H31" s="24" t="str">
        <f>IF(ISNA(INDEX('Batch file entries'!K$2:K$97,MATCH(ROW(F31)-4,'Batch file entries'!$I$2:$I$97,0))),"",(INDEX('Batch file entries'!K$2:K$97,MATCH(ROW(F31)-4,'Batch file entries'!$I$2:$I$97,0))))</f>
        <v/>
      </c>
    </row>
    <row r="32" spans="1:8" x14ac:dyDescent="0.2">
      <c r="A32" s="24" t="str">
        <f>IF(ISNA(INDEX('Batch file entries'!A$2:A$97,MATCH(ROW(A32)-4,'Batch file entries'!$I$2:$I$97,0))),"",(INDEX('Batch file entries'!A$2:A$97,MATCH(ROW(A32)-4,'Batch file entries'!$I$2:$I$97,0))))</f>
        <v/>
      </c>
      <c r="C32" s="24" t="str">
        <f>IF(ISNA(INDEX('Batch file entries'!C$2:C$97,MATCH(ROW(C32)-4,'Batch file entries'!$I$2:$I$97,0))),"",(INDEX('Batch file entries'!C$2:C$97,MATCH(ROW(C32)-4,'Batch file entries'!$I$2:$I$97,0))))</f>
        <v/>
      </c>
      <c r="D32" s="24" t="str">
        <f>IF(ISNA(INDEX('Batch file entries'!E$2:E$97,MATCH(ROW(D32)-4,'Batch file entries'!$I$2:$I$97,0))),"",(INDEX('Batch file entries'!E$2:E$97,MATCH(ROW(D32)-4,'Batch file entries'!$I$2:$I$97,0))))</f>
        <v/>
      </c>
      <c r="E32" s="24" t="str">
        <f>IF(ISNA(INDEX('Batch file entries'!F$2:F$97,MATCH(ROW(E32)-4,'Batch file entries'!$I$2:$I$97,0))),"",(INDEX('Batch file entries'!F$2:F$97,MATCH(ROW(E32)-4,'Batch file entries'!$I$2:$I$97,0))))</f>
        <v/>
      </c>
      <c r="F32" s="24" t="str">
        <f>IF(ISNA(INDEX('Batch file entries'!G$2:G$97,MATCH(ROW(F32)-4,'Batch file entries'!$I$2:$I$97,0))),"",(INDEX('Batch file entries'!G$2:G$97,MATCH(ROW(F32)-4,'Batch file entries'!$I$2:$I$97,0))))</f>
        <v/>
      </c>
      <c r="G32" s="24" t="str">
        <f>IF(C32="","",IF(OR(RIGHT(C32,1)="B",RIGHT(C32,1)="C"),IF(VLOOKUP(CONCATENATE(LEFT(C32,3),RIGHT(C32,1)),'create SAMPLE BATCH'!$A$5:$C$40,2,FALSE)="","",VLOOKUP(CONCATENATE(LEFT(C32,3),RIGHT(C32,1)),'create SAMPLE BATCH'!$A$5:$C$40,2,FALSE)),IF(OR(RIGHT(C32,1)="K",RIGHT(C32,1)="L",RIGHT(C32,1)="M"),IF(VLOOKUP(CONCATENATE(LEFT(C32,4),RIGHT(C32,1)),'create SAMPLE BATCH'!$A$5:$C$40,2,FALSE)="","",VLOOKUP(CONCATENATE(LEFT(C32,4),RIGHT(C32,1)),'create SAMPLE BATCH'!$A$5:$C$40,2,FALSE)))))</f>
        <v/>
      </c>
      <c r="H32" s="24" t="str">
        <f>IF(ISNA(INDEX('Batch file entries'!K$2:K$97,MATCH(ROW(F32)-4,'Batch file entries'!$I$2:$I$97,0))),"",(INDEX('Batch file entries'!K$2:K$97,MATCH(ROW(F32)-4,'Batch file entries'!$I$2:$I$97,0))))</f>
        <v/>
      </c>
    </row>
    <row r="33" spans="1:8" x14ac:dyDescent="0.2">
      <c r="A33" s="24" t="str">
        <f>IF(ISNA(INDEX('Batch file entries'!A$2:A$97,MATCH(ROW(A33)-4,'Batch file entries'!$I$2:$I$97,0))),"",(INDEX('Batch file entries'!A$2:A$97,MATCH(ROW(A33)-4,'Batch file entries'!$I$2:$I$97,0))))</f>
        <v/>
      </c>
      <c r="C33" s="24" t="str">
        <f>IF(ISNA(INDEX('Batch file entries'!C$2:C$97,MATCH(ROW(C33)-4,'Batch file entries'!$I$2:$I$97,0))),"",(INDEX('Batch file entries'!C$2:C$97,MATCH(ROW(C33)-4,'Batch file entries'!$I$2:$I$97,0))))</f>
        <v/>
      </c>
      <c r="D33" s="24" t="str">
        <f>IF(ISNA(INDEX('Batch file entries'!E$2:E$97,MATCH(ROW(D33)-4,'Batch file entries'!$I$2:$I$97,0))),"",(INDEX('Batch file entries'!E$2:E$97,MATCH(ROW(D33)-4,'Batch file entries'!$I$2:$I$97,0))))</f>
        <v/>
      </c>
      <c r="E33" s="24" t="str">
        <f>IF(ISNA(INDEX('Batch file entries'!F$2:F$97,MATCH(ROW(E33)-4,'Batch file entries'!$I$2:$I$97,0))),"",(INDEX('Batch file entries'!F$2:F$97,MATCH(ROW(E33)-4,'Batch file entries'!$I$2:$I$97,0))))</f>
        <v/>
      </c>
      <c r="F33" s="24" t="str">
        <f>IF(ISNA(INDEX('Batch file entries'!G$2:G$97,MATCH(ROW(F33)-4,'Batch file entries'!$I$2:$I$97,0))),"",(INDEX('Batch file entries'!G$2:G$97,MATCH(ROW(F33)-4,'Batch file entries'!$I$2:$I$97,0))))</f>
        <v/>
      </c>
      <c r="G33" s="24" t="str">
        <f>IF(C33="","",IF(OR(RIGHT(C33,1)="B",RIGHT(C33,1)="C"),IF(VLOOKUP(CONCATENATE(LEFT(C33,3),RIGHT(C33,1)),'create SAMPLE BATCH'!$A$5:$C$40,2,FALSE)="","",VLOOKUP(CONCATENATE(LEFT(C33,3),RIGHT(C33,1)),'create SAMPLE BATCH'!$A$5:$C$40,2,FALSE)),IF(OR(RIGHT(C33,1)="K",RIGHT(C33,1)="L",RIGHT(C33,1)="M"),IF(VLOOKUP(CONCATENATE(LEFT(C33,4),RIGHT(C33,1)),'create SAMPLE BATCH'!$A$5:$C$40,2,FALSE)="","",VLOOKUP(CONCATENATE(LEFT(C33,4),RIGHT(C33,1)),'create SAMPLE BATCH'!$A$5:$C$40,2,FALSE)))))</f>
        <v/>
      </c>
      <c r="H33" s="24" t="str">
        <f>IF(ISNA(INDEX('Batch file entries'!K$2:K$97,MATCH(ROW(F33)-4,'Batch file entries'!$I$2:$I$97,0))),"",(INDEX('Batch file entries'!K$2:K$97,MATCH(ROW(F33)-4,'Batch file entries'!$I$2:$I$97,0))))</f>
        <v/>
      </c>
    </row>
    <row r="34" spans="1:8" x14ac:dyDescent="0.2">
      <c r="A34" s="24" t="str">
        <f>IF(ISNA(INDEX('Batch file entries'!A$2:A$97,MATCH(ROW(A34)-4,'Batch file entries'!$I$2:$I$97,0))),"",(INDEX('Batch file entries'!A$2:A$97,MATCH(ROW(A34)-4,'Batch file entries'!$I$2:$I$97,0))))</f>
        <v/>
      </c>
      <c r="C34" s="24" t="str">
        <f>IF(ISNA(INDEX('Batch file entries'!C$2:C$97,MATCH(ROW(C34)-4,'Batch file entries'!$I$2:$I$97,0))),"",(INDEX('Batch file entries'!C$2:C$97,MATCH(ROW(C34)-4,'Batch file entries'!$I$2:$I$97,0))))</f>
        <v/>
      </c>
      <c r="D34" s="24" t="str">
        <f>IF(ISNA(INDEX('Batch file entries'!E$2:E$97,MATCH(ROW(D34)-4,'Batch file entries'!$I$2:$I$97,0))),"",(INDEX('Batch file entries'!E$2:E$97,MATCH(ROW(D34)-4,'Batch file entries'!$I$2:$I$97,0))))</f>
        <v/>
      </c>
      <c r="E34" s="24" t="str">
        <f>IF(ISNA(INDEX('Batch file entries'!F$2:F$97,MATCH(ROW(E34)-4,'Batch file entries'!$I$2:$I$97,0))),"",(INDEX('Batch file entries'!F$2:F$97,MATCH(ROW(E34)-4,'Batch file entries'!$I$2:$I$97,0))))</f>
        <v/>
      </c>
      <c r="F34" s="24" t="str">
        <f>IF(ISNA(INDEX('Batch file entries'!G$2:G$97,MATCH(ROW(F34)-4,'Batch file entries'!$I$2:$I$97,0))),"",(INDEX('Batch file entries'!G$2:G$97,MATCH(ROW(F34)-4,'Batch file entries'!$I$2:$I$97,0))))</f>
        <v/>
      </c>
      <c r="G34" s="24" t="str">
        <f>IF(C34="","",IF(OR(RIGHT(C34,1)="B",RIGHT(C34,1)="C"),IF(VLOOKUP(CONCATENATE(LEFT(C34,3),RIGHT(C34,1)),'create SAMPLE BATCH'!$A$5:$C$40,2,FALSE)="","",VLOOKUP(CONCATENATE(LEFT(C34,3),RIGHT(C34,1)),'create SAMPLE BATCH'!$A$5:$C$40,2,FALSE)),IF(OR(RIGHT(C34,1)="K",RIGHT(C34,1)="L",RIGHT(C34,1)="M"),IF(VLOOKUP(CONCATENATE(LEFT(C34,4),RIGHT(C34,1)),'create SAMPLE BATCH'!$A$5:$C$40,2,FALSE)="","",VLOOKUP(CONCATENATE(LEFT(C34,4),RIGHT(C34,1)),'create SAMPLE BATCH'!$A$5:$C$40,2,FALSE)))))</f>
        <v/>
      </c>
      <c r="H34" s="24" t="str">
        <f>IF(ISNA(INDEX('Batch file entries'!K$2:K$97,MATCH(ROW(F34)-4,'Batch file entries'!$I$2:$I$97,0))),"",(INDEX('Batch file entries'!K$2:K$97,MATCH(ROW(F34)-4,'Batch file entries'!$I$2:$I$97,0))))</f>
        <v/>
      </c>
    </row>
    <row r="35" spans="1:8" x14ac:dyDescent="0.2">
      <c r="A35" s="24" t="str">
        <f>IF(ISNA(INDEX('Batch file entries'!A$2:A$97,MATCH(ROW(A35)-4,'Batch file entries'!$I$2:$I$97,0))),"",(INDEX('Batch file entries'!A$2:A$97,MATCH(ROW(A35)-4,'Batch file entries'!$I$2:$I$97,0))))</f>
        <v/>
      </c>
      <c r="C35" s="24" t="str">
        <f>IF(ISNA(INDEX('Batch file entries'!C$2:C$97,MATCH(ROW(C35)-4,'Batch file entries'!$I$2:$I$97,0))),"",(INDEX('Batch file entries'!C$2:C$97,MATCH(ROW(C35)-4,'Batch file entries'!$I$2:$I$97,0))))</f>
        <v/>
      </c>
      <c r="D35" s="24" t="str">
        <f>IF(ISNA(INDEX('Batch file entries'!E$2:E$97,MATCH(ROW(D35)-4,'Batch file entries'!$I$2:$I$97,0))),"",(INDEX('Batch file entries'!E$2:E$97,MATCH(ROW(D35)-4,'Batch file entries'!$I$2:$I$97,0))))</f>
        <v/>
      </c>
      <c r="E35" s="24" t="str">
        <f>IF(ISNA(INDEX('Batch file entries'!F$2:F$97,MATCH(ROW(E35)-4,'Batch file entries'!$I$2:$I$97,0))),"",(INDEX('Batch file entries'!F$2:F$97,MATCH(ROW(E35)-4,'Batch file entries'!$I$2:$I$97,0))))</f>
        <v/>
      </c>
      <c r="F35" s="24" t="str">
        <f>IF(ISNA(INDEX('Batch file entries'!G$2:G$97,MATCH(ROW(F35)-4,'Batch file entries'!$I$2:$I$97,0))),"",(INDEX('Batch file entries'!G$2:G$97,MATCH(ROW(F35)-4,'Batch file entries'!$I$2:$I$97,0))))</f>
        <v/>
      </c>
      <c r="G35" s="24" t="str">
        <f>IF(C35="","",IF(OR(RIGHT(C35,1)="B",RIGHT(C35,1)="C"),IF(VLOOKUP(CONCATENATE(LEFT(C35,3),RIGHT(C35,1)),'create SAMPLE BATCH'!$A$5:$C$40,2,FALSE)="","",VLOOKUP(CONCATENATE(LEFT(C35,3),RIGHT(C35,1)),'create SAMPLE BATCH'!$A$5:$C$40,2,FALSE)),IF(OR(RIGHT(C35,1)="K",RIGHT(C35,1)="L",RIGHT(C35,1)="M"),IF(VLOOKUP(CONCATENATE(LEFT(C35,4),RIGHT(C35,1)),'create SAMPLE BATCH'!$A$5:$C$40,2,FALSE)="","",VLOOKUP(CONCATENATE(LEFT(C35,4),RIGHT(C35,1)),'create SAMPLE BATCH'!$A$5:$C$40,2,FALSE)))))</f>
        <v/>
      </c>
      <c r="H35" s="24" t="str">
        <f>IF(ISNA(INDEX('Batch file entries'!K$2:K$97,MATCH(ROW(F35)-4,'Batch file entries'!$I$2:$I$97,0))),"",(INDEX('Batch file entries'!K$2:K$97,MATCH(ROW(F35)-4,'Batch file entries'!$I$2:$I$97,0))))</f>
        <v/>
      </c>
    </row>
    <row r="36" spans="1:8" x14ac:dyDescent="0.2">
      <c r="A36" s="24" t="str">
        <f>IF(ISNA(INDEX('Batch file entries'!A$2:A$97,MATCH(ROW(A36)-4,'Batch file entries'!$I$2:$I$97,0))),"",(INDEX('Batch file entries'!A$2:A$97,MATCH(ROW(A36)-4,'Batch file entries'!$I$2:$I$97,0))))</f>
        <v/>
      </c>
      <c r="C36" s="24" t="str">
        <f>IF(ISNA(INDEX('Batch file entries'!C$2:C$97,MATCH(ROW(C36)-4,'Batch file entries'!$I$2:$I$97,0))),"",(INDEX('Batch file entries'!C$2:C$97,MATCH(ROW(C36)-4,'Batch file entries'!$I$2:$I$97,0))))</f>
        <v/>
      </c>
      <c r="D36" s="24" t="str">
        <f>IF(ISNA(INDEX('Batch file entries'!E$2:E$97,MATCH(ROW(D36)-4,'Batch file entries'!$I$2:$I$97,0))),"",(INDEX('Batch file entries'!E$2:E$97,MATCH(ROW(D36)-4,'Batch file entries'!$I$2:$I$97,0))))</f>
        <v/>
      </c>
      <c r="E36" s="24" t="str">
        <f>IF(ISNA(INDEX('Batch file entries'!F$2:F$97,MATCH(ROW(E36)-4,'Batch file entries'!$I$2:$I$97,0))),"",(INDEX('Batch file entries'!F$2:F$97,MATCH(ROW(E36)-4,'Batch file entries'!$I$2:$I$97,0))))</f>
        <v/>
      </c>
      <c r="F36" s="24" t="str">
        <f>IF(ISNA(INDEX('Batch file entries'!G$2:G$97,MATCH(ROW(F36)-4,'Batch file entries'!$I$2:$I$97,0))),"",(INDEX('Batch file entries'!G$2:G$97,MATCH(ROW(F36)-4,'Batch file entries'!$I$2:$I$97,0))))</f>
        <v/>
      </c>
      <c r="G36" s="24" t="str">
        <f>IF(C36="","",IF(OR(RIGHT(C36,1)="B",RIGHT(C36,1)="C"),IF(VLOOKUP(CONCATENATE(LEFT(C36,3),RIGHT(C36,1)),'create SAMPLE BATCH'!$A$5:$C$40,2,FALSE)="","",VLOOKUP(CONCATENATE(LEFT(C36,3),RIGHT(C36,1)),'create SAMPLE BATCH'!$A$5:$C$40,2,FALSE)),IF(OR(RIGHT(C36,1)="K",RIGHT(C36,1)="L",RIGHT(C36,1)="M"),IF(VLOOKUP(CONCATENATE(LEFT(C36,4),RIGHT(C36,1)),'create SAMPLE BATCH'!$A$5:$C$40,2,FALSE)="","",VLOOKUP(CONCATENATE(LEFT(C36,4),RIGHT(C36,1)),'create SAMPLE BATCH'!$A$5:$C$40,2,FALSE)))))</f>
        <v/>
      </c>
      <c r="H36" s="24" t="str">
        <f>IF(ISNA(INDEX('Batch file entries'!K$2:K$97,MATCH(ROW(F36)-4,'Batch file entries'!$I$2:$I$97,0))),"",(INDEX('Batch file entries'!K$2:K$97,MATCH(ROW(F36)-4,'Batch file entries'!$I$2:$I$97,0))))</f>
        <v/>
      </c>
    </row>
    <row r="37" spans="1:8" x14ac:dyDescent="0.2">
      <c r="A37" s="24" t="str">
        <f>IF(ISNA(INDEX('Batch file entries'!A$2:A$97,MATCH(ROW(A37)-4,'Batch file entries'!$I$2:$I$97,0))),"",(INDEX('Batch file entries'!A$2:A$97,MATCH(ROW(A37)-4,'Batch file entries'!$I$2:$I$97,0))))</f>
        <v/>
      </c>
      <c r="C37" s="24" t="str">
        <f>IF(ISNA(INDEX('Batch file entries'!C$2:C$97,MATCH(ROW(C37)-4,'Batch file entries'!$I$2:$I$97,0))),"",(INDEX('Batch file entries'!C$2:C$97,MATCH(ROW(C37)-4,'Batch file entries'!$I$2:$I$97,0))))</f>
        <v/>
      </c>
      <c r="D37" s="24" t="str">
        <f>IF(ISNA(INDEX('Batch file entries'!E$2:E$97,MATCH(ROW(D37)-4,'Batch file entries'!$I$2:$I$97,0))),"",(INDEX('Batch file entries'!E$2:E$97,MATCH(ROW(D37)-4,'Batch file entries'!$I$2:$I$97,0))))</f>
        <v/>
      </c>
      <c r="E37" s="24" t="str">
        <f>IF(ISNA(INDEX('Batch file entries'!F$2:F$97,MATCH(ROW(E37)-4,'Batch file entries'!$I$2:$I$97,0))),"",(INDEX('Batch file entries'!F$2:F$97,MATCH(ROW(E37)-4,'Batch file entries'!$I$2:$I$97,0))))</f>
        <v/>
      </c>
      <c r="F37" s="24" t="str">
        <f>IF(ISNA(INDEX('Batch file entries'!G$2:G$97,MATCH(ROW(F37)-4,'Batch file entries'!$I$2:$I$97,0))),"",(INDEX('Batch file entries'!G$2:G$97,MATCH(ROW(F37)-4,'Batch file entries'!$I$2:$I$97,0))))</f>
        <v/>
      </c>
      <c r="G37" s="24" t="str">
        <f>IF(C37="","",IF(OR(RIGHT(C37,1)="B",RIGHT(C37,1)="C"),IF(VLOOKUP(CONCATENATE(LEFT(C37,3),RIGHT(C37,1)),'create SAMPLE BATCH'!$A$5:$C$40,2,FALSE)="","",VLOOKUP(CONCATENATE(LEFT(C37,3),RIGHT(C37,1)),'create SAMPLE BATCH'!$A$5:$C$40,2,FALSE)),IF(OR(RIGHT(C37,1)="K",RIGHT(C37,1)="L",RIGHT(C37,1)="M"),IF(VLOOKUP(CONCATENATE(LEFT(C37,4),RIGHT(C37,1)),'create SAMPLE BATCH'!$A$5:$C$40,2,FALSE)="","",VLOOKUP(CONCATENATE(LEFT(C37,4),RIGHT(C37,1)),'create SAMPLE BATCH'!$A$5:$C$40,2,FALSE)))))</f>
        <v/>
      </c>
      <c r="H37" s="24" t="str">
        <f>IF(ISNA(INDEX('Batch file entries'!K$2:K$97,MATCH(ROW(F37)-4,'Batch file entries'!$I$2:$I$97,0))),"",(INDEX('Batch file entries'!K$2:K$97,MATCH(ROW(F37)-4,'Batch file entries'!$I$2:$I$97,0))))</f>
        <v/>
      </c>
    </row>
    <row r="38" spans="1:8" x14ac:dyDescent="0.2">
      <c r="A38" s="24" t="str">
        <f>IF(ISNA(INDEX('Batch file entries'!A$2:A$97,MATCH(ROW(A38)-4,'Batch file entries'!$I$2:$I$97,0))),"",(INDEX('Batch file entries'!A$2:A$97,MATCH(ROW(A38)-4,'Batch file entries'!$I$2:$I$97,0))))</f>
        <v/>
      </c>
      <c r="C38" s="24" t="str">
        <f>IF(ISNA(INDEX('Batch file entries'!C$2:C$97,MATCH(ROW(C38)-4,'Batch file entries'!$I$2:$I$97,0))),"",(INDEX('Batch file entries'!C$2:C$97,MATCH(ROW(C38)-4,'Batch file entries'!$I$2:$I$97,0))))</f>
        <v/>
      </c>
      <c r="D38" s="24" t="str">
        <f>IF(ISNA(INDEX('Batch file entries'!E$2:E$97,MATCH(ROW(D38)-4,'Batch file entries'!$I$2:$I$97,0))),"",(INDEX('Batch file entries'!E$2:E$97,MATCH(ROW(D38)-4,'Batch file entries'!$I$2:$I$97,0))))</f>
        <v/>
      </c>
      <c r="E38" s="24" t="str">
        <f>IF(ISNA(INDEX('Batch file entries'!F$2:F$97,MATCH(ROW(E38)-4,'Batch file entries'!$I$2:$I$97,0))),"",(INDEX('Batch file entries'!F$2:F$97,MATCH(ROW(E38)-4,'Batch file entries'!$I$2:$I$97,0))))</f>
        <v/>
      </c>
      <c r="F38" s="24" t="str">
        <f>IF(ISNA(INDEX('Batch file entries'!G$2:G$97,MATCH(ROW(F38)-4,'Batch file entries'!$I$2:$I$97,0))),"",(INDEX('Batch file entries'!G$2:G$97,MATCH(ROW(F38)-4,'Batch file entries'!$I$2:$I$97,0))))</f>
        <v/>
      </c>
      <c r="G38" s="24" t="str">
        <f>IF(C38="","",IF(OR(RIGHT(C38,1)="B",RIGHT(C38,1)="C"),IF(VLOOKUP(CONCATENATE(LEFT(C38,3),RIGHT(C38,1)),'create SAMPLE BATCH'!$A$5:$C$40,2,FALSE)="","",VLOOKUP(CONCATENATE(LEFT(C38,3),RIGHT(C38,1)),'create SAMPLE BATCH'!$A$5:$C$40,2,FALSE)),IF(OR(RIGHT(C38,1)="K",RIGHT(C38,1)="L",RIGHT(C38,1)="M"),IF(VLOOKUP(CONCATENATE(LEFT(C38,4),RIGHT(C38,1)),'create SAMPLE BATCH'!$A$5:$C$40,2,FALSE)="","",VLOOKUP(CONCATENATE(LEFT(C38,4),RIGHT(C38,1)),'create SAMPLE BATCH'!$A$5:$C$40,2,FALSE)))))</f>
        <v/>
      </c>
      <c r="H38" s="24" t="str">
        <f>IF(ISNA(INDEX('Batch file entries'!K$2:K$97,MATCH(ROW(F38)-4,'Batch file entries'!$I$2:$I$97,0))),"",(INDEX('Batch file entries'!K$2:K$97,MATCH(ROW(F38)-4,'Batch file entries'!$I$2:$I$97,0))))</f>
        <v/>
      </c>
    </row>
    <row r="39" spans="1:8" x14ac:dyDescent="0.2">
      <c r="A39" s="24" t="str">
        <f>IF(ISNA(INDEX('Batch file entries'!A$2:A$97,MATCH(ROW(A39)-4,'Batch file entries'!$I$2:$I$97,0))),"",(INDEX('Batch file entries'!A$2:A$97,MATCH(ROW(A39)-4,'Batch file entries'!$I$2:$I$97,0))))</f>
        <v/>
      </c>
      <c r="C39" s="24" t="str">
        <f>IF(ISNA(INDEX('Batch file entries'!C$2:C$97,MATCH(ROW(C39)-4,'Batch file entries'!$I$2:$I$97,0))),"",(INDEX('Batch file entries'!C$2:C$97,MATCH(ROW(C39)-4,'Batch file entries'!$I$2:$I$97,0))))</f>
        <v/>
      </c>
      <c r="D39" s="24" t="str">
        <f>IF(ISNA(INDEX('Batch file entries'!E$2:E$97,MATCH(ROW(D39)-4,'Batch file entries'!$I$2:$I$97,0))),"",(INDEX('Batch file entries'!E$2:E$97,MATCH(ROW(D39)-4,'Batch file entries'!$I$2:$I$97,0))))</f>
        <v/>
      </c>
      <c r="E39" s="24" t="str">
        <f>IF(ISNA(INDEX('Batch file entries'!F$2:F$97,MATCH(ROW(E39)-4,'Batch file entries'!$I$2:$I$97,0))),"",(INDEX('Batch file entries'!F$2:F$97,MATCH(ROW(E39)-4,'Batch file entries'!$I$2:$I$97,0))))</f>
        <v/>
      </c>
      <c r="F39" s="24" t="str">
        <f>IF(ISNA(INDEX('Batch file entries'!G$2:G$97,MATCH(ROW(F39)-4,'Batch file entries'!$I$2:$I$97,0))),"",(INDEX('Batch file entries'!G$2:G$97,MATCH(ROW(F39)-4,'Batch file entries'!$I$2:$I$97,0))))</f>
        <v/>
      </c>
      <c r="G39" s="24" t="str">
        <f>IF(C39="","",IF(OR(RIGHT(C39,1)="B",RIGHT(C39,1)="C"),IF(VLOOKUP(CONCATENATE(LEFT(C39,3),RIGHT(C39,1)),'create SAMPLE BATCH'!$A$5:$C$40,2,FALSE)="","",VLOOKUP(CONCATENATE(LEFT(C39,3),RIGHT(C39,1)),'create SAMPLE BATCH'!$A$5:$C$40,2,FALSE)),IF(OR(RIGHT(C39,1)="K",RIGHT(C39,1)="L",RIGHT(C39,1)="M"),IF(VLOOKUP(CONCATENATE(LEFT(C39,4),RIGHT(C39,1)),'create SAMPLE BATCH'!$A$5:$C$40,2,FALSE)="","",VLOOKUP(CONCATENATE(LEFT(C39,4),RIGHT(C39,1)),'create SAMPLE BATCH'!$A$5:$C$40,2,FALSE)))))</f>
        <v/>
      </c>
      <c r="H39" s="24" t="str">
        <f>IF(ISNA(INDEX('Batch file entries'!K$2:K$97,MATCH(ROW(F39)-4,'Batch file entries'!$I$2:$I$97,0))),"",(INDEX('Batch file entries'!K$2:K$97,MATCH(ROW(F39)-4,'Batch file entries'!$I$2:$I$97,0))))</f>
        <v/>
      </c>
    </row>
    <row r="40" spans="1:8" x14ac:dyDescent="0.2">
      <c r="A40" s="24" t="str">
        <f>IF(ISNA(INDEX('Batch file entries'!A$2:A$97,MATCH(ROW(A40)-4,'Batch file entries'!$I$2:$I$97,0))),"",(INDEX('Batch file entries'!A$2:A$97,MATCH(ROW(A40)-4,'Batch file entries'!$I$2:$I$97,0))))</f>
        <v/>
      </c>
      <c r="C40" s="24" t="str">
        <f>IF(ISNA(INDEX('Batch file entries'!C$2:C$97,MATCH(ROW(C40)-4,'Batch file entries'!$I$2:$I$97,0))),"",(INDEX('Batch file entries'!C$2:C$97,MATCH(ROW(C40)-4,'Batch file entries'!$I$2:$I$97,0))))</f>
        <v/>
      </c>
      <c r="D40" s="24" t="str">
        <f>IF(ISNA(INDEX('Batch file entries'!E$2:E$97,MATCH(ROW(D40)-4,'Batch file entries'!$I$2:$I$97,0))),"",(INDEX('Batch file entries'!E$2:E$97,MATCH(ROW(D40)-4,'Batch file entries'!$I$2:$I$97,0))))</f>
        <v/>
      </c>
      <c r="E40" s="24" t="str">
        <f>IF(ISNA(INDEX('Batch file entries'!F$2:F$97,MATCH(ROW(E40)-4,'Batch file entries'!$I$2:$I$97,0))),"",(INDEX('Batch file entries'!F$2:F$97,MATCH(ROW(E40)-4,'Batch file entries'!$I$2:$I$97,0))))</f>
        <v/>
      </c>
      <c r="F40" s="24" t="str">
        <f>IF(ISNA(INDEX('Batch file entries'!G$2:G$97,MATCH(ROW(F40)-4,'Batch file entries'!$I$2:$I$97,0))),"",(INDEX('Batch file entries'!G$2:G$97,MATCH(ROW(F40)-4,'Batch file entries'!$I$2:$I$97,0))))</f>
        <v/>
      </c>
      <c r="G40" s="24" t="str">
        <f>IF(C40="","",IF(OR(RIGHT(C40,1)="B",RIGHT(C40,1)="C"),IF(VLOOKUP(CONCATENATE(LEFT(C40,3),RIGHT(C40,1)),'create SAMPLE BATCH'!$A$5:$C$40,2,FALSE)="","",VLOOKUP(CONCATENATE(LEFT(C40,3),RIGHT(C40,1)),'create SAMPLE BATCH'!$A$5:$C$40,2,FALSE)),IF(OR(RIGHT(C40,1)="K",RIGHT(C40,1)="L",RIGHT(C40,1)="M"),IF(VLOOKUP(CONCATENATE(LEFT(C40,4),RIGHT(C40,1)),'create SAMPLE BATCH'!$A$5:$C$40,2,FALSE)="","",VLOOKUP(CONCATENATE(LEFT(C40,4),RIGHT(C40,1)),'create SAMPLE BATCH'!$A$5:$C$40,2,FALSE)))))</f>
        <v/>
      </c>
      <c r="H40" s="24" t="str">
        <f>IF(ISNA(INDEX('Batch file entries'!K$2:K$97,MATCH(ROW(F40)-4,'Batch file entries'!$I$2:$I$97,0))),"",(INDEX('Batch file entries'!K$2:K$97,MATCH(ROW(F40)-4,'Batch file entries'!$I$2:$I$97,0))))</f>
        <v/>
      </c>
    </row>
    <row r="41" spans="1:8" x14ac:dyDescent="0.2">
      <c r="A41" s="24" t="str">
        <f>IF(ISNA(INDEX('Batch file entries'!A$2:A$97,MATCH(ROW(A41)-4,'Batch file entries'!$I$2:$I$97,0))),"",(INDEX('Batch file entries'!A$2:A$97,MATCH(ROW(A41)-4,'Batch file entries'!$I$2:$I$97,0))))</f>
        <v/>
      </c>
      <c r="C41" s="24" t="str">
        <f>IF(ISNA(INDEX('Batch file entries'!C$2:C$97,MATCH(ROW(C41)-4,'Batch file entries'!$I$2:$I$97,0))),"",(INDEX('Batch file entries'!C$2:C$97,MATCH(ROW(C41)-4,'Batch file entries'!$I$2:$I$97,0))))</f>
        <v/>
      </c>
      <c r="D41" s="24" t="str">
        <f>IF(ISNA(INDEX('Batch file entries'!E$2:E$97,MATCH(ROW(D41)-4,'Batch file entries'!$I$2:$I$97,0))),"",(INDEX('Batch file entries'!E$2:E$97,MATCH(ROW(D41)-4,'Batch file entries'!$I$2:$I$97,0))))</f>
        <v/>
      </c>
      <c r="E41" s="24" t="str">
        <f>IF(ISNA(INDEX('Batch file entries'!F$2:F$97,MATCH(ROW(E41)-4,'Batch file entries'!$I$2:$I$97,0))),"",(INDEX('Batch file entries'!F$2:F$97,MATCH(ROW(E41)-4,'Batch file entries'!$I$2:$I$97,0))))</f>
        <v/>
      </c>
      <c r="F41" s="24" t="str">
        <f>IF(ISNA(INDEX('Batch file entries'!G$2:G$97,MATCH(ROW(F41)-4,'Batch file entries'!$I$2:$I$97,0))),"",(INDEX('Batch file entries'!G$2:G$97,MATCH(ROW(F41)-4,'Batch file entries'!$I$2:$I$97,0))))</f>
        <v/>
      </c>
      <c r="G41" s="24" t="str">
        <f>IF(C41="","",IF(OR(RIGHT(C41,1)="B",RIGHT(C41,1)="C"),IF(VLOOKUP(CONCATENATE(LEFT(C41,3),RIGHT(C41,1)),'create SAMPLE BATCH'!$A$5:$C$40,2,FALSE)="","",VLOOKUP(CONCATENATE(LEFT(C41,3),RIGHT(C41,1)),'create SAMPLE BATCH'!$A$5:$C$40,2,FALSE)),IF(OR(RIGHT(C41,1)="K",RIGHT(C41,1)="L",RIGHT(C41,1)="M"),IF(VLOOKUP(CONCATENATE(LEFT(C41,4),RIGHT(C41,1)),'create SAMPLE BATCH'!$A$5:$C$40,2,FALSE)="","",VLOOKUP(CONCATENATE(LEFT(C41,4),RIGHT(C41,1)),'create SAMPLE BATCH'!$A$5:$C$40,2,FALSE)))))</f>
        <v/>
      </c>
      <c r="H41" s="24" t="str">
        <f>IF(ISNA(INDEX('Batch file entries'!K$2:K$97,MATCH(ROW(F41)-4,'Batch file entries'!$I$2:$I$97,0))),"",(INDEX('Batch file entries'!K$2:K$97,MATCH(ROW(F41)-4,'Batch file entries'!$I$2:$I$97,0))))</f>
        <v/>
      </c>
    </row>
    <row r="42" spans="1:8" x14ac:dyDescent="0.2">
      <c r="A42" s="24" t="str">
        <f>IF(ISNA(INDEX('Batch file entries'!A$2:A$97,MATCH(ROW(A42)-4,'Batch file entries'!$I$2:$I$97,0))),"",(INDEX('Batch file entries'!A$2:A$97,MATCH(ROW(A42)-4,'Batch file entries'!$I$2:$I$97,0))))</f>
        <v/>
      </c>
      <c r="C42" s="24" t="str">
        <f>IF(ISNA(INDEX('Batch file entries'!C$2:C$97,MATCH(ROW(C42)-4,'Batch file entries'!$I$2:$I$97,0))),"",(INDEX('Batch file entries'!C$2:C$97,MATCH(ROW(C42)-4,'Batch file entries'!$I$2:$I$97,0))))</f>
        <v/>
      </c>
      <c r="D42" s="24" t="str">
        <f>IF(ISNA(INDEX('Batch file entries'!E$2:E$97,MATCH(ROW(D42)-4,'Batch file entries'!$I$2:$I$97,0))),"",(INDEX('Batch file entries'!E$2:E$97,MATCH(ROW(D42)-4,'Batch file entries'!$I$2:$I$97,0))))</f>
        <v/>
      </c>
      <c r="E42" s="24" t="str">
        <f>IF(ISNA(INDEX('Batch file entries'!F$2:F$97,MATCH(ROW(E42)-4,'Batch file entries'!$I$2:$I$97,0))),"",(INDEX('Batch file entries'!F$2:F$97,MATCH(ROW(E42)-4,'Batch file entries'!$I$2:$I$97,0))))</f>
        <v/>
      </c>
      <c r="F42" s="24" t="str">
        <f>IF(ISNA(INDEX('Batch file entries'!G$2:G$97,MATCH(ROW(F42)-4,'Batch file entries'!$I$2:$I$97,0))),"",(INDEX('Batch file entries'!G$2:G$97,MATCH(ROW(F42)-4,'Batch file entries'!$I$2:$I$97,0))))</f>
        <v/>
      </c>
      <c r="G42" s="24" t="str">
        <f>IF(C42="","",IF(OR(RIGHT(C42,1)="B",RIGHT(C42,1)="C"),IF(VLOOKUP(CONCATENATE(LEFT(C42,3),RIGHT(C42,1)),'create SAMPLE BATCH'!$A$5:$C$40,2,FALSE)="","",VLOOKUP(CONCATENATE(LEFT(C42,3),RIGHT(C42,1)),'create SAMPLE BATCH'!$A$5:$C$40,2,FALSE)),IF(OR(RIGHT(C42,1)="K",RIGHT(C42,1)="L",RIGHT(C42,1)="M"),IF(VLOOKUP(CONCATENATE(LEFT(C42,4),RIGHT(C42,1)),'create SAMPLE BATCH'!$A$5:$C$40,2,FALSE)="","",VLOOKUP(CONCATENATE(LEFT(C42,4),RIGHT(C42,1)),'create SAMPLE BATCH'!$A$5:$C$40,2,FALSE)))))</f>
        <v/>
      </c>
      <c r="H42" s="24" t="str">
        <f>IF(ISNA(INDEX('Batch file entries'!K$2:K$97,MATCH(ROW(F42)-4,'Batch file entries'!$I$2:$I$97,0))),"",(INDEX('Batch file entries'!K$2:K$97,MATCH(ROW(F42)-4,'Batch file entries'!$I$2:$I$97,0))))</f>
        <v/>
      </c>
    </row>
    <row r="43" spans="1:8" x14ac:dyDescent="0.2">
      <c r="A43" s="24" t="str">
        <f>IF(ISNA(INDEX('Batch file entries'!A$2:A$97,MATCH(ROW(A43)-4,'Batch file entries'!$I$2:$I$97,0))),"",(INDEX('Batch file entries'!A$2:A$97,MATCH(ROW(A43)-4,'Batch file entries'!$I$2:$I$97,0))))</f>
        <v/>
      </c>
      <c r="C43" s="24" t="str">
        <f>IF(ISNA(INDEX('Batch file entries'!C$2:C$97,MATCH(ROW(C43)-4,'Batch file entries'!$I$2:$I$97,0))),"",(INDEX('Batch file entries'!C$2:C$97,MATCH(ROW(C43)-4,'Batch file entries'!$I$2:$I$97,0))))</f>
        <v/>
      </c>
      <c r="D43" s="24" t="str">
        <f>IF(ISNA(INDEX('Batch file entries'!E$2:E$97,MATCH(ROW(D43)-4,'Batch file entries'!$I$2:$I$97,0))),"",(INDEX('Batch file entries'!E$2:E$97,MATCH(ROW(D43)-4,'Batch file entries'!$I$2:$I$97,0))))</f>
        <v/>
      </c>
      <c r="E43" s="24" t="str">
        <f>IF(ISNA(INDEX('Batch file entries'!F$2:F$97,MATCH(ROW(E43)-4,'Batch file entries'!$I$2:$I$97,0))),"",(INDEX('Batch file entries'!F$2:F$97,MATCH(ROW(E43)-4,'Batch file entries'!$I$2:$I$97,0))))</f>
        <v/>
      </c>
      <c r="F43" s="24" t="str">
        <f>IF(ISNA(INDEX('Batch file entries'!G$2:G$97,MATCH(ROW(F43)-4,'Batch file entries'!$I$2:$I$97,0))),"",(INDEX('Batch file entries'!G$2:G$97,MATCH(ROW(F43)-4,'Batch file entries'!$I$2:$I$97,0))))</f>
        <v/>
      </c>
      <c r="G43" s="24" t="str">
        <f>IF(C43="","",IF(OR(RIGHT(C43,1)="B",RIGHT(C43,1)="C"),IF(VLOOKUP(CONCATENATE(LEFT(C43,3),RIGHT(C43,1)),'create SAMPLE BATCH'!$A$5:$C$40,2,FALSE)="","",VLOOKUP(CONCATENATE(LEFT(C43,3),RIGHT(C43,1)),'create SAMPLE BATCH'!$A$5:$C$40,2,FALSE)),IF(OR(RIGHT(C43,1)="K",RIGHT(C43,1)="L",RIGHT(C43,1)="M"),IF(VLOOKUP(CONCATENATE(LEFT(C43,4),RIGHT(C43,1)),'create SAMPLE BATCH'!$A$5:$C$40,2,FALSE)="","",VLOOKUP(CONCATENATE(LEFT(C43,4),RIGHT(C43,1)),'create SAMPLE BATCH'!$A$5:$C$40,2,FALSE)))))</f>
        <v/>
      </c>
      <c r="H43" s="24" t="str">
        <f>IF(ISNA(INDEX('Batch file entries'!K$2:K$97,MATCH(ROW(F43)-4,'Batch file entries'!$I$2:$I$97,0))),"",(INDEX('Batch file entries'!K$2:K$97,MATCH(ROW(F43)-4,'Batch file entries'!$I$2:$I$97,0))))</f>
        <v/>
      </c>
    </row>
    <row r="44" spans="1:8" x14ac:dyDescent="0.2">
      <c r="A44" s="24" t="str">
        <f>IF(ISNA(INDEX('Batch file entries'!A$2:A$97,MATCH(ROW(A44)-4,'Batch file entries'!$I$2:$I$97,0))),"",(INDEX('Batch file entries'!A$2:A$97,MATCH(ROW(A44)-4,'Batch file entries'!$I$2:$I$97,0))))</f>
        <v/>
      </c>
      <c r="C44" s="24" t="str">
        <f>IF(ISNA(INDEX('Batch file entries'!C$2:C$97,MATCH(ROW(C44)-4,'Batch file entries'!$I$2:$I$97,0))),"",(INDEX('Batch file entries'!C$2:C$97,MATCH(ROW(C44)-4,'Batch file entries'!$I$2:$I$97,0))))</f>
        <v/>
      </c>
      <c r="D44" s="24" t="str">
        <f>IF(ISNA(INDEX('Batch file entries'!E$2:E$97,MATCH(ROW(D44)-4,'Batch file entries'!$I$2:$I$97,0))),"",(INDEX('Batch file entries'!E$2:E$97,MATCH(ROW(D44)-4,'Batch file entries'!$I$2:$I$97,0))))</f>
        <v/>
      </c>
      <c r="E44" s="24" t="str">
        <f>IF(ISNA(INDEX('Batch file entries'!F$2:F$97,MATCH(ROW(E44)-4,'Batch file entries'!$I$2:$I$97,0))),"",(INDEX('Batch file entries'!F$2:F$97,MATCH(ROW(E44)-4,'Batch file entries'!$I$2:$I$97,0))))</f>
        <v/>
      </c>
      <c r="F44" s="24" t="str">
        <f>IF(ISNA(INDEX('Batch file entries'!G$2:G$97,MATCH(ROW(F44)-4,'Batch file entries'!$I$2:$I$97,0))),"",(INDEX('Batch file entries'!G$2:G$97,MATCH(ROW(F44)-4,'Batch file entries'!$I$2:$I$97,0))))</f>
        <v/>
      </c>
      <c r="G44" s="24" t="str">
        <f>IF(C44="","",IF(OR(RIGHT(C44,1)="B",RIGHT(C44,1)="C"),IF(VLOOKUP(CONCATENATE(LEFT(C44,3),RIGHT(C44,1)),'create SAMPLE BATCH'!$A$5:$C$40,2,FALSE)="","",VLOOKUP(CONCATENATE(LEFT(C44,3),RIGHT(C44,1)),'create SAMPLE BATCH'!$A$5:$C$40,2,FALSE)),IF(OR(RIGHT(C44,1)="K",RIGHT(C44,1)="L",RIGHT(C44,1)="M"),IF(VLOOKUP(CONCATENATE(LEFT(C44,4),RIGHT(C44,1)),'create SAMPLE BATCH'!$A$5:$C$40,2,FALSE)="","",VLOOKUP(CONCATENATE(LEFT(C44,4),RIGHT(C44,1)),'create SAMPLE BATCH'!$A$5:$C$40,2,FALSE)))))</f>
        <v/>
      </c>
      <c r="H44" s="24" t="str">
        <f>IF(ISNA(INDEX('Batch file entries'!K$2:K$97,MATCH(ROW(F44)-4,'Batch file entries'!$I$2:$I$97,0))),"",(INDEX('Batch file entries'!K$2:K$97,MATCH(ROW(F44)-4,'Batch file entries'!$I$2:$I$97,0))))</f>
        <v/>
      </c>
    </row>
    <row r="45" spans="1:8" x14ac:dyDescent="0.2">
      <c r="A45" s="24" t="str">
        <f>IF(ISNA(INDEX('Batch file entries'!A$2:A$97,MATCH(ROW(A45)-4,'Batch file entries'!$I$2:$I$97,0))),"",(INDEX('Batch file entries'!A$2:A$97,MATCH(ROW(A45)-4,'Batch file entries'!$I$2:$I$97,0))))</f>
        <v/>
      </c>
      <c r="C45" s="24" t="str">
        <f>IF(ISNA(INDEX('Batch file entries'!C$2:C$97,MATCH(ROW(C45)-4,'Batch file entries'!$I$2:$I$97,0))),"",(INDEX('Batch file entries'!C$2:C$97,MATCH(ROW(C45)-4,'Batch file entries'!$I$2:$I$97,0))))</f>
        <v/>
      </c>
      <c r="D45" s="24" t="str">
        <f>IF(ISNA(INDEX('Batch file entries'!E$2:E$97,MATCH(ROW(D45)-4,'Batch file entries'!$I$2:$I$97,0))),"",(INDEX('Batch file entries'!E$2:E$97,MATCH(ROW(D45)-4,'Batch file entries'!$I$2:$I$97,0))))</f>
        <v/>
      </c>
      <c r="E45" s="24" t="str">
        <f>IF(ISNA(INDEX('Batch file entries'!F$2:F$97,MATCH(ROW(E45)-4,'Batch file entries'!$I$2:$I$97,0))),"",(INDEX('Batch file entries'!F$2:F$97,MATCH(ROW(E45)-4,'Batch file entries'!$I$2:$I$97,0))))</f>
        <v/>
      </c>
      <c r="F45" s="24" t="str">
        <f>IF(ISNA(INDEX('Batch file entries'!G$2:G$97,MATCH(ROW(F45)-4,'Batch file entries'!$I$2:$I$97,0))),"",(INDEX('Batch file entries'!G$2:G$97,MATCH(ROW(F45)-4,'Batch file entries'!$I$2:$I$97,0))))</f>
        <v/>
      </c>
      <c r="G45" s="24" t="str">
        <f>IF(C45="","",IF(OR(RIGHT(C45,1)="B",RIGHT(C45,1)="C"),IF(VLOOKUP(CONCATENATE(LEFT(C45,3),RIGHT(C45,1)),'create SAMPLE BATCH'!$A$5:$C$40,2,FALSE)="","",VLOOKUP(CONCATENATE(LEFT(C45,3),RIGHT(C45,1)),'create SAMPLE BATCH'!$A$5:$C$40,2,FALSE)),IF(OR(RIGHT(C45,1)="K",RIGHT(C45,1)="L",RIGHT(C45,1)="M"),IF(VLOOKUP(CONCATENATE(LEFT(C45,4),RIGHT(C45,1)),'create SAMPLE BATCH'!$A$5:$C$40,2,FALSE)="","",VLOOKUP(CONCATENATE(LEFT(C45,4),RIGHT(C45,1)),'create SAMPLE BATCH'!$A$5:$C$40,2,FALSE)))))</f>
        <v/>
      </c>
      <c r="H45" s="24" t="str">
        <f>IF(ISNA(INDEX('Batch file entries'!K$2:K$97,MATCH(ROW(F45)-4,'Batch file entries'!$I$2:$I$97,0))),"",(INDEX('Batch file entries'!K$2:K$97,MATCH(ROW(F45)-4,'Batch file entries'!$I$2:$I$97,0))))</f>
        <v/>
      </c>
    </row>
    <row r="46" spans="1:8" x14ac:dyDescent="0.2">
      <c r="A46" s="24" t="str">
        <f>IF(ISNA(INDEX('Batch file entries'!A$2:A$97,MATCH(ROW(A46)-4,'Batch file entries'!$I$2:$I$97,0))),"",(INDEX('Batch file entries'!A$2:A$97,MATCH(ROW(A46)-4,'Batch file entries'!$I$2:$I$97,0))))</f>
        <v/>
      </c>
      <c r="C46" s="24" t="str">
        <f>IF(ISNA(INDEX('Batch file entries'!C$2:C$97,MATCH(ROW(C46)-4,'Batch file entries'!$I$2:$I$97,0))),"",(INDEX('Batch file entries'!C$2:C$97,MATCH(ROW(C46)-4,'Batch file entries'!$I$2:$I$97,0))))</f>
        <v/>
      </c>
      <c r="D46" s="24" t="str">
        <f>IF(ISNA(INDEX('Batch file entries'!E$2:E$97,MATCH(ROW(D46)-4,'Batch file entries'!$I$2:$I$97,0))),"",(INDEX('Batch file entries'!E$2:E$97,MATCH(ROW(D46)-4,'Batch file entries'!$I$2:$I$97,0))))</f>
        <v/>
      </c>
      <c r="E46" s="24" t="str">
        <f>IF(ISNA(INDEX('Batch file entries'!F$2:F$97,MATCH(ROW(E46)-4,'Batch file entries'!$I$2:$I$97,0))),"",(INDEX('Batch file entries'!F$2:F$97,MATCH(ROW(E46)-4,'Batch file entries'!$I$2:$I$97,0))))</f>
        <v/>
      </c>
      <c r="F46" s="24" t="str">
        <f>IF(ISNA(INDEX('Batch file entries'!G$2:G$97,MATCH(ROW(F46)-4,'Batch file entries'!$I$2:$I$97,0))),"",(INDEX('Batch file entries'!G$2:G$97,MATCH(ROW(F46)-4,'Batch file entries'!$I$2:$I$97,0))))</f>
        <v/>
      </c>
      <c r="G46" s="24" t="str">
        <f>IF(C46="","",IF(OR(RIGHT(C46,1)="B",RIGHT(C46,1)="C"),IF(VLOOKUP(CONCATENATE(LEFT(C46,3),RIGHT(C46,1)),'create SAMPLE BATCH'!$A$5:$C$40,2,FALSE)="","",VLOOKUP(CONCATENATE(LEFT(C46,3),RIGHT(C46,1)),'create SAMPLE BATCH'!$A$5:$C$40,2,FALSE)),IF(OR(RIGHT(C46,1)="K",RIGHT(C46,1)="L",RIGHT(C46,1)="M"),IF(VLOOKUP(CONCATENATE(LEFT(C46,4),RIGHT(C46,1)),'create SAMPLE BATCH'!$A$5:$C$40,2,FALSE)="","",VLOOKUP(CONCATENATE(LEFT(C46,4),RIGHT(C46,1)),'create SAMPLE BATCH'!$A$5:$C$40,2,FALSE)))))</f>
        <v/>
      </c>
      <c r="H46" s="24" t="str">
        <f>IF(ISNA(INDEX('Batch file entries'!K$2:K$97,MATCH(ROW(F46)-4,'Batch file entries'!$I$2:$I$97,0))),"",(INDEX('Batch file entries'!K$2:K$97,MATCH(ROW(F46)-4,'Batch file entries'!$I$2:$I$97,0))))</f>
        <v/>
      </c>
    </row>
    <row r="47" spans="1:8" x14ac:dyDescent="0.2">
      <c r="A47" s="24" t="str">
        <f>IF(ISNA(INDEX('Batch file entries'!A$2:A$97,MATCH(ROW(A47)-4,'Batch file entries'!$I$2:$I$97,0))),"",(INDEX('Batch file entries'!A$2:A$97,MATCH(ROW(A47)-4,'Batch file entries'!$I$2:$I$97,0))))</f>
        <v/>
      </c>
      <c r="C47" s="24" t="str">
        <f>IF(ISNA(INDEX('Batch file entries'!C$2:C$97,MATCH(ROW(C47)-4,'Batch file entries'!$I$2:$I$97,0))),"",(INDEX('Batch file entries'!C$2:C$97,MATCH(ROW(C47)-4,'Batch file entries'!$I$2:$I$97,0))))</f>
        <v/>
      </c>
      <c r="D47" s="24" t="str">
        <f>IF(ISNA(INDEX('Batch file entries'!E$2:E$97,MATCH(ROW(D47)-4,'Batch file entries'!$I$2:$I$97,0))),"",(INDEX('Batch file entries'!E$2:E$97,MATCH(ROW(D47)-4,'Batch file entries'!$I$2:$I$97,0))))</f>
        <v/>
      </c>
      <c r="E47" s="24" t="str">
        <f>IF(ISNA(INDEX('Batch file entries'!F$2:F$97,MATCH(ROW(E47)-4,'Batch file entries'!$I$2:$I$97,0))),"",(INDEX('Batch file entries'!F$2:F$97,MATCH(ROW(E47)-4,'Batch file entries'!$I$2:$I$97,0))))</f>
        <v/>
      </c>
      <c r="F47" s="24" t="str">
        <f>IF(ISNA(INDEX('Batch file entries'!G$2:G$97,MATCH(ROW(F47)-4,'Batch file entries'!$I$2:$I$97,0))),"",(INDEX('Batch file entries'!G$2:G$97,MATCH(ROW(F47)-4,'Batch file entries'!$I$2:$I$97,0))))</f>
        <v/>
      </c>
      <c r="G47" s="24" t="str">
        <f>IF(C47="","",IF(OR(RIGHT(C47,1)="B",RIGHT(C47,1)="C"),IF(VLOOKUP(CONCATENATE(LEFT(C47,3),RIGHT(C47,1)),'create SAMPLE BATCH'!$A$5:$C$40,2,FALSE)="","",VLOOKUP(CONCATENATE(LEFT(C47,3),RIGHT(C47,1)),'create SAMPLE BATCH'!$A$5:$C$40,2,FALSE)),IF(OR(RIGHT(C47,1)="K",RIGHT(C47,1)="L",RIGHT(C47,1)="M"),IF(VLOOKUP(CONCATENATE(LEFT(C47,4),RIGHT(C47,1)),'create SAMPLE BATCH'!$A$5:$C$40,2,FALSE)="","",VLOOKUP(CONCATENATE(LEFT(C47,4),RIGHT(C47,1)),'create SAMPLE BATCH'!$A$5:$C$40,2,FALSE)))))</f>
        <v/>
      </c>
      <c r="H47" s="24" t="str">
        <f>IF(ISNA(INDEX('Batch file entries'!K$2:K$97,MATCH(ROW(F47)-4,'Batch file entries'!$I$2:$I$97,0))),"",(INDEX('Batch file entries'!K$2:K$97,MATCH(ROW(F47)-4,'Batch file entries'!$I$2:$I$97,0))))</f>
        <v/>
      </c>
    </row>
    <row r="48" spans="1:8" x14ac:dyDescent="0.2">
      <c r="A48" s="24" t="str">
        <f>IF(ISNA(INDEX('Batch file entries'!A$2:A$97,MATCH(ROW(A48)-4,'Batch file entries'!$I$2:$I$97,0))),"",(INDEX('Batch file entries'!A$2:A$97,MATCH(ROW(A48)-4,'Batch file entries'!$I$2:$I$97,0))))</f>
        <v/>
      </c>
      <c r="C48" s="24" t="str">
        <f>IF(ISNA(INDEX('Batch file entries'!C$2:C$97,MATCH(ROW(C48)-4,'Batch file entries'!$I$2:$I$97,0))),"",(INDEX('Batch file entries'!C$2:C$97,MATCH(ROW(C48)-4,'Batch file entries'!$I$2:$I$97,0))))</f>
        <v/>
      </c>
      <c r="D48" s="24" t="str">
        <f>IF(ISNA(INDEX('Batch file entries'!E$2:E$97,MATCH(ROW(D48)-4,'Batch file entries'!$I$2:$I$97,0))),"",(INDEX('Batch file entries'!E$2:E$97,MATCH(ROW(D48)-4,'Batch file entries'!$I$2:$I$97,0))))</f>
        <v/>
      </c>
      <c r="E48" s="24" t="str">
        <f>IF(ISNA(INDEX('Batch file entries'!F$2:F$97,MATCH(ROW(E48)-4,'Batch file entries'!$I$2:$I$97,0))),"",(INDEX('Batch file entries'!F$2:F$97,MATCH(ROW(E48)-4,'Batch file entries'!$I$2:$I$97,0))))</f>
        <v/>
      </c>
      <c r="F48" s="24" t="str">
        <f>IF(ISNA(INDEX('Batch file entries'!G$2:G$97,MATCH(ROW(F48)-4,'Batch file entries'!$I$2:$I$97,0))),"",(INDEX('Batch file entries'!G$2:G$97,MATCH(ROW(F48)-4,'Batch file entries'!$I$2:$I$97,0))))</f>
        <v/>
      </c>
      <c r="G48" s="24" t="str">
        <f>IF(C48="","",IF(OR(RIGHT(C48,1)="B",RIGHT(C48,1)="C"),IF(VLOOKUP(CONCATENATE(LEFT(C48,3),RIGHT(C48,1)),'create SAMPLE BATCH'!$A$5:$C$40,2,FALSE)="","",VLOOKUP(CONCATENATE(LEFT(C48,3),RIGHT(C48,1)),'create SAMPLE BATCH'!$A$5:$C$40,2,FALSE)),IF(OR(RIGHT(C48,1)="K",RIGHT(C48,1)="L",RIGHT(C48,1)="M"),IF(VLOOKUP(CONCATENATE(LEFT(C48,4),RIGHT(C48,1)),'create SAMPLE BATCH'!$A$5:$C$40,2,FALSE)="","",VLOOKUP(CONCATENATE(LEFT(C48,4),RIGHT(C48,1)),'create SAMPLE BATCH'!$A$5:$C$40,2,FALSE)))))</f>
        <v/>
      </c>
      <c r="H48" s="24" t="str">
        <f>IF(ISNA(INDEX('Batch file entries'!K$2:K$97,MATCH(ROW(F48)-4,'Batch file entries'!$I$2:$I$97,0))),"",(INDEX('Batch file entries'!K$2:K$97,MATCH(ROW(F48)-4,'Batch file entries'!$I$2:$I$97,0))))</f>
        <v/>
      </c>
    </row>
    <row r="49" spans="1:8" x14ac:dyDescent="0.2">
      <c r="A49" s="24" t="str">
        <f>IF(ISNA(INDEX('Batch file entries'!A$2:A$97,MATCH(ROW(A49)-4,'Batch file entries'!$I$2:$I$97,0))),"",(INDEX('Batch file entries'!A$2:A$97,MATCH(ROW(A49)-4,'Batch file entries'!$I$2:$I$97,0))))</f>
        <v/>
      </c>
      <c r="C49" s="24" t="str">
        <f>IF(ISNA(INDEX('Batch file entries'!C$2:C$97,MATCH(ROW(C49)-4,'Batch file entries'!$I$2:$I$97,0))),"",(INDEX('Batch file entries'!C$2:C$97,MATCH(ROW(C49)-4,'Batch file entries'!$I$2:$I$97,0))))</f>
        <v/>
      </c>
      <c r="D49" s="24" t="str">
        <f>IF(ISNA(INDEX('Batch file entries'!E$2:E$97,MATCH(ROW(D49)-4,'Batch file entries'!$I$2:$I$97,0))),"",(INDEX('Batch file entries'!E$2:E$97,MATCH(ROW(D49)-4,'Batch file entries'!$I$2:$I$97,0))))</f>
        <v/>
      </c>
      <c r="E49" s="24" t="str">
        <f>IF(ISNA(INDEX('Batch file entries'!F$2:F$97,MATCH(ROW(E49)-4,'Batch file entries'!$I$2:$I$97,0))),"",(INDEX('Batch file entries'!F$2:F$97,MATCH(ROW(E49)-4,'Batch file entries'!$I$2:$I$97,0))))</f>
        <v/>
      </c>
      <c r="F49" s="24" t="str">
        <f>IF(ISNA(INDEX('Batch file entries'!G$2:G$97,MATCH(ROW(F49)-4,'Batch file entries'!$I$2:$I$97,0))),"",(INDEX('Batch file entries'!G$2:G$97,MATCH(ROW(F49)-4,'Batch file entries'!$I$2:$I$97,0))))</f>
        <v/>
      </c>
      <c r="G49" s="24" t="str">
        <f>IF(C49="","",IF(OR(RIGHT(C49,1)="B",RIGHT(C49,1)="C"),IF(VLOOKUP(CONCATENATE(LEFT(C49,3),RIGHT(C49,1)),'create SAMPLE BATCH'!$A$5:$C$40,2,FALSE)="","",VLOOKUP(CONCATENATE(LEFT(C49,3),RIGHT(C49,1)),'create SAMPLE BATCH'!$A$5:$C$40,2,FALSE)),IF(OR(RIGHT(C49,1)="K",RIGHT(C49,1)="L",RIGHT(C49,1)="M"),IF(VLOOKUP(CONCATENATE(LEFT(C49,4),RIGHT(C49,1)),'create SAMPLE BATCH'!$A$5:$C$40,2,FALSE)="","",VLOOKUP(CONCATENATE(LEFT(C49,4),RIGHT(C49,1)),'create SAMPLE BATCH'!$A$5:$C$40,2,FALSE)))))</f>
        <v/>
      </c>
      <c r="H49" s="24" t="str">
        <f>IF(ISNA(INDEX('Batch file entries'!K$2:K$97,MATCH(ROW(F49)-4,'Batch file entries'!$I$2:$I$97,0))),"",(INDEX('Batch file entries'!K$2:K$97,MATCH(ROW(F49)-4,'Batch file entries'!$I$2:$I$97,0))))</f>
        <v/>
      </c>
    </row>
    <row r="50" spans="1:8" x14ac:dyDescent="0.2">
      <c r="A50" s="24" t="str">
        <f>IF(ISNA(INDEX('Batch file entries'!A$2:A$97,MATCH(ROW(A50)-4,'Batch file entries'!$I$2:$I$97,0))),"",(INDEX('Batch file entries'!A$2:A$97,MATCH(ROW(A50)-4,'Batch file entries'!$I$2:$I$97,0))))</f>
        <v/>
      </c>
      <c r="C50" s="24" t="str">
        <f>IF(ISNA(INDEX('Batch file entries'!C$2:C$97,MATCH(ROW(C50)-4,'Batch file entries'!$I$2:$I$97,0))),"",(INDEX('Batch file entries'!C$2:C$97,MATCH(ROW(C50)-4,'Batch file entries'!$I$2:$I$97,0))))</f>
        <v/>
      </c>
      <c r="D50" s="24" t="str">
        <f>IF(ISNA(INDEX('Batch file entries'!E$2:E$97,MATCH(ROW(D50)-4,'Batch file entries'!$I$2:$I$97,0))),"",(INDEX('Batch file entries'!E$2:E$97,MATCH(ROW(D50)-4,'Batch file entries'!$I$2:$I$97,0))))</f>
        <v/>
      </c>
      <c r="E50" s="24" t="str">
        <f>IF(ISNA(INDEX('Batch file entries'!F$2:F$97,MATCH(ROW(E50)-4,'Batch file entries'!$I$2:$I$97,0))),"",(INDEX('Batch file entries'!F$2:F$97,MATCH(ROW(E50)-4,'Batch file entries'!$I$2:$I$97,0))))</f>
        <v/>
      </c>
      <c r="F50" s="24" t="str">
        <f>IF(ISNA(INDEX('Batch file entries'!G$2:G$97,MATCH(ROW(F50)-4,'Batch file entries'!$I$2:$I$97,0))),"",(INDEX('Batch file entries'!G$2:G$97,MATCH(ROW(F50)-4,'Batch file entries'!$I$2:$I$97,0))))</f>
        <v/>
      </c>
      <c r="G50" s="24" t="str">
        <f>IF(C50="","",IF(OR(RIGHT(C50,1)="B",RIGHT(C50,1)="C"),IF(VLOOKUP(CONCATENATE(LEFT(C50,3),RIGHT(C50,1)),'create SAMPLE BATCH'!$A$5:$C$40,2,FALSE)="","",VLOOKUP(CONCATENATE(LEFT(C50,3),RIGHT(C50,1)),'create SAMPLE BATCH'!$A$5:$C$40,2,FALSE)),IF(OR(RIGHT(C50,1)="K",RIGHT(C50,1)="L",RIGHT(C50,1)="M"),IF(VLOOKUP(CONCATENATE(LEFT(C50,4),RIGHT(C50,1)),'create SAMPLE BATCH'!$A$5:$C$40,2,FALSE)="","",VLOOKUP(CONCATENATE(LEFT(C50,4),RIGHT(C50,1)),'create SAMPLE BATCH'!$A$5:$C$40,2,FALSE)))))</f>
        <v/>
      </c>
      <c r="H50" s="24" t="str">
        <f>IF(ISNA(INDEX('Batch file entries'!K$2:K$97,MATCH(ROW(F50)-4,'Batch file entries'!$I$2:$I$97,0))),"",(INDEX('Batch file entries'!K$2:K$97,MATCH(ROW(F50)-4,'Batch file entries'!$I$2:$I$97,0))))</f>
        <v/>
      </c>
    </row>
    <row r="51" spans="1:8" x14ac:dyDescent="0.2">
      <c r="A51" s="24" t="str">
        <f>IF(ISNA(INDEX('Batch file entries'!A$2:A$97,MATCH(ROW(A51)-4,'Batch file entries'!$I$2:$I$97,0))),"",(INDEX('Batch file entries'!A$2:A$97,MATCH(ROW(A51)-4,'Batch file entries'!$I$2:$I$97,0))))</f>
        <v/>
      </c>
      <c r="C51" s="24" t="str">
        <f>IF(ISNA(INDEX('Batch file entries'!C$2:C$97,MATCH(ROW(C51)-4,'Batch file entries'!$I$2:$I$97,0))),"",(INDEX('Batch file entries'!C$2:C$97,MATCH(ROW(C51)-4,'Batch file entries'!$I$2:$I$97,0))))</f>
        <v/>
      </c>
      <c r="D51" s="24" t="str">
        <f>IF(ISNA(INDEX('Batch file entries'!E$2:E$97,MATCH(ROW(D51)-4,'Batch file entries'!$I$2:$I$97,0))),"",(INDEX('Batch file entries'!E$2:E$97,MATCH(ROW(D51)-4,'Batch file entries'!$I$2:$I$97,0))))</f>
        <v/>
      </c>
      <c r="E51" s="24" t="str">
        <f>IF(ISNA(INDEX('Batch file entries'!F$2:F$97,MATCH(ROW(E51)-4,'Batch file entries'!$I$2:$I$97,0))),"",(INDEX('Batch file entries'!F$2:F$97,MATCH(ROW(E51)-4,'Batch file entries'!$I$2:$I$97,0))))</f>
        <v/>
      </c>
      <c r="F51" s="24" t="str">
        <f>IF(ISNA(INDEX('Batch file entries'!G$2:G$97,MATCH(ROW(F51)-4,'Batch file entries'!$I$2:$I$97,0))),"",(INDEX('Batch file entries'!G$2:G$97,MATCH(ROW(F51)-4,'Batch file entries'!$I$2:$I$97,0))))</f>
        <v/>
      </c>
      <c r="G51" s="24" t="str">
        <f>IF(C51="","",IF(OR(RIGHT(C51,1)="B",RIGHT(C51,1)="C"),IF(VLOOKUP(CONCATENATE(LEFT(C51,3),RIGHT(C51,1)),'create SAMPLE BATCH'!$A$5:$C$40,2,FALSE)="","",VLOOKUP(CONCATENATE(LEFT(C51,3),RIGHT(C51,1)),'create SAMPLE BATCH'!$A$5:$C$40,2,FALSE)),IF(OR(RIGHT(C51,1)="K",RIGHT(C51,1)="L",RIGHT(C51,1)="M"),IF(VLOOKUP(CONCATENATE(LEFT(C51,4),RIGHT(C51,1)),'create SAMPLE BATCH'!$A$5:$C$40,2,FALSE)="","",VLOOKUP(CONCATENATE(LEFT(C51,4),RIGHT(C51,1)),'create SAMPLE BATCH'!$A$5:$C$40,2,FALSE)))))</f>
        <v/>
      </c>
      <c r="H51" s="24" t="str">
        <f>IF(ISNA(INDEX('Batch file entries'!K$2:K$97,MATCH(ROW(F51)-4,'Batch file entries'!$I$2:$I$97,0))),"",(INDEX('Batch file entries'!K$2:K$97,MATCH(ROW(F51)-4,'Batch file entries'!$I$2:$I$97,0))))</f>
        <v/>
      </c>
    </row>
    <row r="52" spans="1:8" x14ac:dyDescent="0.2">
      <c r="A52" s="24" t="str">
        <f>IF(ISNA(INDEX('Batch file entries'!A$2:A$97,MATCH(ROW(A52)-4,'Batch file entries'!$I$2:$I$97,0))),"",(INDEX('Batch file entries'!A$2:A$97,MATCH(ROW(A52)-4,'Batch file entries'!$I$2:$I$97,0))))</f>
        <v/>
      </c>
      <c r="C52" s="24" t="str">
        <f>IF(ISNA(INDEX('Batch file entries'!C$2:C$97,MATCH(ROW(C52)-4,'Batch file entries'!$I$2:$I$97,0))),"",(INDEX('Batch file entries'!C$2:C$97,MATCH(ROW(C52)-4,'Batch file entries'!$I$2:$I$97,0))))</f>
        <v/>
      </c>
      <c r="D52" s="24" t="str">
        <f>IF(ISNA(INDEX('Batch file entries'!E$2:E$97,MATCH(ROW(D52)-4,'Batch file entries'!$I$2:$I$97,0))),"",(INDEX('Batch file entries'!E$2:E$97,MATCH(ROW(D52)-4,'Batch file entries'!$I$2:$I$97,0))))</f>
        <v/>
      </c>
      <c r="E52" s="24" t="str">
        <f>IF(ISNA(INDEX('Batch file entries'!F$2:F$97,MATCH(ROW(E52)-4,'Batch file entries'!$I$2:$I$97,0))),"",(INDEX('Batch file entries'!F$2:F$97,MATCH(ROW(E52)-4,'Batch file entries'!$I$2:$I$97,0))))</f>
        <v/>
      </c>
      <c r="F52" s="24" t="str">
        <f>IF(ISNA(INDEX('Batch file entries'!G$2:G$97,MATCH(ROW(F52)-4,'Batch file entries'!$I$2:$I$97,0))),"",(INDEX('Batch file entries'!G$2:G$97,MATCH(ROW(F52)-4,'Batch file entries'!$I$2:$I$97,0))))</f>
        <v/>
      </c>
      <c r="G52" s="24" t="str">
        <f>IF(C52="","",IF(OR(RIGHT(C52,1)="B",RIGHT(C52,1)="C"),IF(VLOOKUP(CONCATENATE(LEFT(C52,3),RIGHT(C52,1)),'create SAMPLE BATCH'!$A$5:$C$40,2,FALSE)="","",VLOOKUP(CONCATENATE(LEFT(C52,3),RIGHT(C52,1)),'create SAMPLE BATCH'!$A$5:$C$40,2,FALSE)),IF(OR(RIGHT(C52,1)="K",RIGHT(C52,1)="L",RIGHT(C52,1)="M"),IF(VLOOKUP(CONCATENATE(LEFT(C52,4),RIGHT(C52,1)),'create SAMPLE BATCH'!$A$5:$C$40,2,FALSE)="","",VLOOKUP(CONCATENATE(LEFT(C52,4),RIGHT(C52,1)),'create SAMPLE BATCH'!$A$5:$C$40,2,FALSE)))))</f>
        <v/>
      </c>
      <c r="H52" s="24" t="str">
        <f>IF(ISNA(INDEX('Batch file entries'!K$2:K$97,MATCH(ROW(F52)-4,'Batch file entries'!$I$2:$I$97,0))),"",(INDEX('Batch file entries'!K$2:K$97,MATCH(ROW(F52)-4,'Batch file entries'!$I$2:$I$97,0))))</f>
        <v/>
      </c>
    </row>
    <row r="53" spans="1:8" x14ac:dyDescent="0.2">
      <c r="A53" s="24" t="str">
        <f>IF(ISNA(INDEX('Batch file entries'!A$2:A$97,MATCH(ROW(A53)-4,'Batch file entries'!$I$2:$I$97,0))),"",(INDEX('Batch file entries'!A$2:A$97,MATCH(ROW(A53)-4,'Batch file entries'!$I$2:$I$97,0))))</f>
        <v/>
      </c>
      <c r="C53" s="24" t="str">
        <f>IF(ISNA(INDEX('Batch file entries'!C$2:C$97,MATCH(ROW(C53)-4,'Batch file entries'!$I$2:$I$97,0))),"",(INDEX('Batch file entries'!C$2:C$97,MATCH(ROW(C53)-4,'Batch file entries'!$I$2:$I$97,0))))</f>
        <v/>
      </c>
      <c r="D53" s="24" t="str">
        <f>IF(ISNA(INDEX('Batch file entries'!E$2:E$97,MATCH(ROW(D53)-4,'Batch file entries'!$I$2:$I$97,0))),"",(INDEX('Batch file entries'!E$2:E$97,MATCH(ROW(D53)-4,'Batch file entries'!$I$2:$I$97,0))))</f>
        <v/>
      </c>
      <c r="E53" s="24" t="str">
        <f>IF(ISNA(INDEX('Batch file entries'!F$2:F$97,MATCH(ROW(E53)-4,'Batch file entries'!$I$2:$I$97,0))),"",(INDEX('Batch file entries'!F$2:F$97,MATCH(ROW(E53)-4,'Batch file entries'!$I$2:$I$97,0))))</f>
        <v/>
      </c>
      <c r="F53" s="24" t="str">
        <f>IF(ISNA(INDEX('Batch file entries'!G$2:G$97,MATCH(ROW(F53)-4,'Batch file entries'!$I$2:$I$97,0))),"",(INDEX('Batch file entries'!G$2:G$97,MATCH(ROW(F53)-4,'Batch file entries'!$I$2:$I$97,0))))</f>
        <v/>
      </c>
      <c r="G53" s="24" t="str">
        <f>IF(C53="","",IF(OR(RIGHT(C53,1)="B",RIGHT(C53,1)="C"),IF(VLOOKUP(CONCATENATE(LEFT(C53,3),RIGHT(C53,1)),'create SAMPLE BATCH'!$A$5:$C$40,2,FALSE)="","",VLOOKUP(CONCATENATE(LEFT(C53,3),RIGHT(C53,1)),'create SAMPLE BATCH'!$A$5:$C$40,2,FALSE)),IF(OR(RIGHT(C53,1)="K",RIGHT(C53,1)="L",RIGHT(C53,1)="M"),IF(VLOOKUP(CONCATENATE(LEFT(C53,4),RIGHT(C53,1)),'create SAMPLE BATCH'!$A$5:$C$40,2,FALSE)="","",VLOOKUP(CONCATENATE(LEFT(C53,4),RIGHT(C53,1)),'create SAMPLE BATCH'!$A$5:$C$40,2,FALSE)))))</f>
        <v/>
      </c>
      <c r="H53" s="24" t="str">
        <f>IF(ISNA(INDEX('Batch file entries'!K$2:K$97,MATCH(ROW(F53)-4,'Batch file entries'!$I$2:$I$97,0))),"",(INDEX('Batch file entries'!K$2:K$97,MATCH(ROW(F53)-4,'Batch file entries'!$I$2:$I$97,0))))</f>
        <v/>
      </c>
    </row>
    <row r="54" spans="1:8" x14ac:dyDescent="0.2">
      <c r="A54" s="24" t="str">
        <f>IF(ISNA(INDEX('Batch file entries'!A$2:A$97,MATCH(ROW(A54)-4,'Batch file entries'!$I$2:$I$97,0))),"",(INDEX('Batch file entries'!A$2:A$97,MATCH(ROW(A54)-4,'Batch file entries'!$I$2:$I$97,0))))</f>
        <v/>
      </c>
      <c r="C54" s="24" t="str">
        <f>IF(ISNA(INDEX('Batch file entries'!C$2:C$97,MATCH(ROW(C54)-4,'Batch file entries'!$I$2:$I$97,0))),"",(INDEX('Batch file entries'!C$2:C$97,MATCH(ROW(C54)-4,'Batch file entries'!$I$2:$I$97,0))))</f>
        <v/>
      </c>
      <c r="D54" s="24" t="str">
        <f>IF(ISNA(INDEX('Batch file entries'!E$2:E$97,MATCH(ROW(D54)-4,'Batch file entries'!$I$2:$I$97,0))),"",(INDEX('Batch file entries'!E$2:E$97,MATCH(ROW(D54)-4,'Batch file entries'!$I$2:$I$97,0))))</f>
        <v/>
      </c>
      <c r="E54" s="24" t="str">
        <f>IF(ISNA(INDEX('Batch file entries'!F$2:F$97,MATCH(ROW(E54)-4,'Batch file entries'!$I$2:$I$97,0))),"",(INDEX('Batch file entries'!F$2:F$97,MATCH(ROW(E54)-4,'Batch file entries'!$I$2:$I$97,0))))</f>
        <v/>
      </c>
      <c r="F54" s="24" t="str">
        <f>IF(ISNA(INDEX('Batch file entries'!G$2:G$97,MATCH(ROW(F54)-4,'Batch file entries'!$I$2:$I$97,0))),"",(INDEX('Batch file entries'!G$2:G$97,MATCH(ROW(F54)-4,'Batch file entries'!$I$2:$I$97,0))))</f>
        <v/>
      </c>
      <c r="G54" s="24" t="str">
        <f>IF(C54="","",IF(OR(RIGHT(C54,1)="B",RIGHT(C54,1)="C"),IF(VLOOKUP(CONCATENATE(LEFT(C54,3),RIGHT(C54,1)),'create SAMPLE BATCH'!$A$5:$C$40,2,FALSE)="","",VLOOKUP(CONCATENATE(LEFT(C54,3),RIGHT(C54,1)),'create SAMPLE BATCH'!$A$5:$C$40,2,FALSE)),IF(OR(RIGHT(C54,1)="K",RIGHT(C54,1)="L",RIGHT(C54,1)="M"),IF(VLOOKUP(CONCATENATE(LEFT(C54,4),RIGHT(C54,1)),'create SAMPLE BATCH'!$A$5:$C$40,2,FALSE)="","",VLOOKUP(CONCATENATE(LEFT(C54,4),RIGHT(C54,1)),'create SAMPLE BATCH'!$A$5:$C$40,2,FALSE)))))</f>
        <v/>
      </c>
      <c r="H54" s="24" t="str">
        <f>IF(ISNA(INDEX('Batch file entries'!K$2:K$97,MATCH(ROW(F54)-4,'Batch file entries'!$I$2:$I$97,0))),"",(INDEX('Batch file entries'!K$2:K$97,MATCH(ROW(F54)-4,'Batch file entries'!$I$2:$I$97,0))))</f>
        <v/>
      </c>
    </row>
    <row r="55" spans="1:8" x14ac:dyDescent="0.2">
      <c r="A55" s="24" t="str">
        <f>IF(ISNA(INDEX('Batch file entries'!A$2:A$97,MATCH(ROW(A55)-4,'Batch file entries'!$I$2:$I$97,0))),"",(INDEX('Batch file entries'!A$2:A$97,MATCH(ROW(A55)-4,'Batch file entries'!$I$2:$I$97,0))))</f>
        <v/>
      </c>
      <c r="C55" s="24" t="str">
        <f>IF(ISNA(INDEX('Batch file entries'!C$2:C$97,MATCH(ROW(C55)-4,'Batch file entries'!$I$2:$I$97,0))),"",(INDEX('Batch file entries'!C$2:C$97,MATCH(ROW(C55)-4,'Batch file entries'!$I$2:$I$97,0))))</f>
        <v/>
      </c>
      <c r="D55" s="24" t="str">
        <f>IF(ISNA(INDEX('Batch file entries'!E$2:E$97,MATCH(ROW(D55)-4,'Batch file entries'!$I$2:$I$97,0))),"",(INDEX('Batch file entries'!E$2:E$97,MATCH(ROW(D55)-4,'Batch file entries'!$I$2:$I$97,0))))</f>
        <v/>
      </c>
      <c r="E55" s="24" t="str">
        <f>IF(ISNA(INDEX('Batch file entries'!F$2:F$97,MATCH(ROW(E55)-4,'Batch file entries'!$I$2:$I$97,0))),"",(INDEX('Batch file entries'!F$2:F$97,MATCH(ROW(E55)-4,'Batch file entries'!$I$2:$I$97,0))))</f>
        <v/>
      </c>
      <c r="F55" s="24" t="str">
        <f>IF(ISNA(INDEX('Batch file entries'!G$2:G$97,MATCH(ROW(F55)-4,'Batch file entries'!$I$2:$I$97,0))),"",(INDEX('Batch file entries'!G$2:G$97,MATCH(ROW(F55)-4,'Batch file entries'!$I$2:$I$97,0))))</f>
        <v/>
      </c>
      <c r="G55" s="24" t="str">
        <f>IF(C55="","",IF(OR(RIGHT(C55,1)="B",RIGHT(C55,1)="C"),IF(VLOOKUP(CONCATENATE(LEFT(C55,3),RIGHT(C55,1)),'create SAMPLE BATCH'!$A$5:$C$40,2,FALSE)="","",VLOOKUP(CONCATENATE(LEFT(C55,3),RIGHT(C55,1)),'create SAMPLE BATCH'!$A$5:$C$40,2,FALSE)),IF(OR(RIGHT(C55,1)="K",RIGHT(C55,1)="L",RIGHT(C55,1)="M"),IF(VLOOKUP(CONCATENATE(LEFT(C55,4),RIGHT(C55,1)),'create SAMPLE BATCH'!$A$5:$C$40,2,FALSE)="","",VLOOKUP(CONCATENATE(LEFT(C55,4),RIGHT(C55,1)),'create SAMPLE BATCH'!$A$5:$C$40,2,FALSE)))))</f>
        <v/>
      </c>
      <c r="H55" s="24" t="str">
        <f>IF(ISNA(INDEX('Batch file entries'!K$2:K$97,MATCH(ROW(F55)-4,'Batch file entries'!$I$2:$I$97,0))),"",(INDEX('Batch file entries'!K$2:K$97,MATCH(ROW(F55)-4,'Batch file entries'!$I$2:$I$97,0))))</f>
        <v/>
      </c>
    </row>
    <row r="56" spans="1:8" x14ac:dyDescent="0.2">
      <c r="A56" s="24" t="str">
        <f>IF(ISNA(INDEX('Batch file entries'!A$2:A$97,MATCH(ROW(A56)-4,'Batch file entries'!$I$2:$I$97,0))),"",(INDEX('Batch file entries'!A$2:A$97,MATCH(ROW(A56)-4,'Batch file entries'!$I$2:$I$97,0))))</f>
        <v/>
      </c>
      <c r="C56" s="24" t="str">
        <f>IF(ISNA(INDEX('Batch file entries'!C$2:C$97,MATCH(ROW(C56)-4,'Batch file entries'!$I$2:$I$97,0))),"",(INDEX('Batch file entries'!C$2:C$97,MATCH(ROW(C56)-4,'Batch file entries'!$I$2:$I$97,0))))</f>
        <v/>
      </c>
      <c r="D56" s="24" t="str">
        <f>IF(ISNA(INDEX('Batch file entries'!E$2:E$97,MATCH(ROW(D56)-4,'Batch file entries'!$I$2:$I$97,0))),"",(INDEX('Batch file entries'!E$2:E$97,MATCH(ROW(D56)-4,'Batch file entries'!$I$2:$I$97,0))))</f>
        <v/>
      </c>
      <c r="E56" s="24" t="str">
        <f>IF(ISNA(INDEX('Batch file entries'!F$2:F$97,MATCH(ROW(E56)-4,'Batch file entries'!$I$2:$I$97,0))),"",(INDEX('Batch file entries'!F$2:F$97,MATCH(ROW(E56)-4,'Batch file entries'!$I$2:$I$97,0))))</f>
        <v/>
      </c>
      <c r="F56" s="24" t="str">
        <f>IF(ISNA(INDEX('Batch file entries'!G$2:G$97,MATCH(ROW(F56)-4,'Batch file entries'!$I$2:$I$97,0))),"",(INDEX('Batch file entries'!G$2:G$97,MATCH(ROW(F56)-4,'Batch file entries'!$I$2:$I$97,0))))</f>
        <v/>
      </c>
      <c r="G56" s="24" t="str">
        <f>IF(C56="","",IF(OR(RIGHT(C56,1)="B",RIGHT(C56,1)="C"),IF(VLOOKUP(CONCATENATE(LEFT(C56,3),RIGHT(C56,1)),'create SAMPLE BATCH'!$A$5:$C$40,2,FALSE)="","",VLOOKUP(CONCATENATE(LEFT(C56,3),RIGHT(C56,1)),'create SAMPLE BATCH'!$A$5:$C$40,2,FALSE)),IF(OR(RIGHT(C56,1)="K",RIGHT(C56,1)="L",RIGHT(C56,1)="M"),IF(VLOOKUP(CONCATENATE(LEFT(C56,4),RIGHT(C56,1)),'create SAMPLE BATCH'!$A$5:$C$40,2,FALSE)="","",VLOOKUP(CONCATENATE(LEFT(C56,4),RIGHT(C56,1)),'create SAMPLE BATCH'!$A$5:$C$40,2,FALSE)))))</f>
        <v/>
      </c>
      <c r="H56" s="24" t="str">
        <f>IF(ISNA(INDEX('Batch file entries'!K$2:K$97,MATCH(ROW(F56)-4,'Batch file entries'!$I$2:$I$97,0))),"",(INDEX('Batch file entries'!K$2:K$97,MATCH(ROW(F56)-4,'Batch file entries'!$I$2:$I$97,0))))</f>
        <v/>
      </c>
    </row>
    <row r="57" spans="1:8" x14ac:dyDescent="0.2">
      <c r="A57" s="24" t="str">
        <f>IF(ISNA(INDEX('Batch file entries'!A$2:A$97,MATCH(ROW(A57)-4,'Batch file entries'!$I$2:$I$97,0))),"",(INDEX('Batch file entries'!A$2:A$97,MATCH(ROW(A57)-4,'Batch file entries'!$I$2:$I$97,0))))</f>
        <v/>
      </c>
      <c r="C57" s="24" t="str">
        <f>IF(ISNA(INDEX('Batch file entries'!C$2:C$97,MATCH(ROW(C57)-4,'Batch file entries'!$I$2:$I$97,0))),"",(INDEX('Batch file entries'!C$2:C$97,MATCH(ROW(C57)-4,'Batch file entries'!$I$2:$I$97,0))))</f>
        <v/>
      </c>
      <c r="D57" s="24" t="str">
        <f>IF(ISNA(INDEX('Batch file entries'!E$2:E$97,MATCH(ROW(D57)-4,'Batch file entries'!$I$2:$I$97,0))),"",(INDEX('Batch file entries'!E$2:E$97,MATCH(ROW(D57)-4,'Batch file entries'!$I$2:$I$97,0))))</f>
        <v/>
      </c>
      <c r="E57" s="24" t="str">
        <f>IF(ISNA(INDEX('Batch file entries'!F$2:F$97,MATCH(ROW(E57)-4,'Batch file entries'!$I$2:$I$97,0))),"",(INDEX('Batch file entries'!F$2:F$97,MATCH(ROW(E57)-4,'Batch file entries'!$I$2:$I$97,0))))</f>
        <v/>
      </c>
      <c r="F57" s="24" t="str">
        <f>IF(ISNA(INDEX('Batch file entries'!G$2:G$97,MATCH(ROW(F57)-4,'Batch file entries'!$I$2:$I$97,0))),"",(INDEX('Batch file entries'!G$2:G$97,MATCH(ROW(F57)-4,'Batch file entries'!$I$2:$I$97,0))))</f>
        <v/>
      </c>
      <c r="G57" s="24" t="str">
        <f>IF(C57="","",IF(OR(RIGHT(C57,1)="B",RIGHT(C57,1)="C"),IF(VLOOKUP(CONCATENATE(LEFT(C57,3),RIGHT(C57,1)),'create SAMPLE BATCH'!$A$5:$C$40,2,FALSE)="","",VLOOKUP(CONCATENATE(LEFT(C57,3),RIGHT(C57,1)),'create SAMPLE BATCH'!$A$5:$C$40,2,FALSE)),IF(OR(RIGHT(C57,1)="K",RIGHT(C57,1)="L",RIGHT(C57,1)="M"),IF(VLOOKUP(CONCATENATE(LEFT(C57,4),RIGHT(C57,1)),'create SAMPLE BATCH'!$A$5:$C$40,2,FALSE)="","",VLOOKUP(CONCATENATE(LEFT(C57,4),RIGHT(C57,1)),'create SAMPLE BATCH'!$A$5:$C$40,2,FALSE)))))</f>
        <v/>
      </c>
      <c r="H57" s="24" t="str">
        <f>IF(ISNA(INDEX('Batch file entries'!K$2:K$97,MATCH(ROW(F57)-4,'Batch file entries'!$I$2:$I$97,0))),"",(INDEX('Batch file entries'!K$2:K$97,MATCH(ROW(F57)-4,'Batch file entries'!$I$2:$I$97,0))))</f>
        <v/>
      </c>
    </row>
    <row r="58" spans="1:8" x14ac:dyDescent="0.2">
      <c r="A58" s="24" t="str">
        <f>IF(ISNA(INDEX('Batch file entries'!A$2:A$97,MATCH(ROW(A58)-4,'Batch file entries'!$I$2:$I$97,0))),"",(INDEX('Batch file entries'!A$2:A$97,MATCH(ROW(A58)-4,'Batch file entries'!$I$2:$I$97,0))))</f>
        <v/>
      </c>
      <c r="C58" s="24" t="str">
        <f>IF(ISNA(INDEX('Batch file entries'!C$2:C$97,MATCH(ROW(C58)-4,'Batch file entries'!$I$2:$I$97,0))),"",(INDEX('Batch file entries'!C$2:C$97,MATCH(ROW(C58)-4,'Batch file entries'!$I$2:$I$97,0))))</f>
        <v/>
      </c>
      <c r="D58" s="24" t="str">
        <f>IF(ISNA(INDEX('Batch file entries'!E$2:E$97,MATCH(ROW(D58)-4,'Batch file entries'!$I$2:$I$97,0))),"",(INDEX('Batch file entries'!E$2:E$97,MATCH(ROW(D58)-4,'Batch file entries'!$I$2:$I$97,0))))</f>
        <v/>
      </c>
      <c r="E58" s="24" t="str">
        <f>IF(ISNA(INDEX('Batch file entries'!F$2:F$97,MATCH(ROW(E58)-4,'Batch file entries'!$I$2:$I$97,0))),"",(INDEX('Batch file entries'!F$2:F$97,MATCH(ROW(E58)-4,'Batch file entries'!$I$2:$I$97,0))))</f>
        <v/>
      </c>
      <c r="F58" s="24" t="str">
        <f>IF(ISNA(INDEX('Batch file entries'!G$2:G$97,MATCH(ROW(F58)-4,'Batch file entries'!$I$2:$I$97,0))),"",(INDEX('Batch file entries'!G$2:G$97,MATCH(ROW(F58)-4,'Batch file entries'!$I$2:$I$97,0))))</f>
        <v/>
      </c>
      <c r="G58" s="24" t="str">
        <f>IF(C58="","",IF(OR(RIGHT(C58,1)="B",RIGHT(C58,1)="C"),IF(VLOOKUP(CONCATENATE(LEFT(C58,3),RIGHT(C58,1)),'create SAMPLE BATCH'!$A$5:$C$40,2,FALSE)="","",VLOOKUP(CONCATENATE(LEFT(C58,3),RIGHT(C58,1)),'create SAMPLE BATCH'!$A$5:$C$40,2,FALSE)),IF(OR(RIGHT(C58,1)="K",RIGHT(C58,1)="L",RIGHT(C58,1)="M"),IF(VLOOKUP(CONCATENATE(LEFT(C58,4),RIGHT(C58,1)),'create SAMPLE BATCH'!$A$5:$C$40,2,FALSE)="","",VLOOKUP(CONCATENATE(LEFT(C58,4),RIGHT(C58,1)),'create SAMPLE BATCH'!$A$5:$C$40,2,FALSE)))))</f>
        <v/>
      </c>
      <c r="H58" s="24" t="str">
        <f>IF(ISNA(INDEX('Batch file entries'!K$2:K$97,MATCH(ROW(F58)-4,'Batch file entries'!$I$2:$I$97,0))),"",(INDEX('Batch file entries'!K$2:K$97,MATCH(ROW(F58)-4,'Batch file entries'!$I$2:$I$97,0))))</f>
        <v/>
      </c>
    </row>
    <row r="59" spans="1:8" x14ac:dyDescent="0.2">
      <c r="A59" s="24" t="str">
        <f>IF(ISNA(INDEX('Batch file entries'!A$2:A$97,MATCH(ROW(A59)-4,'Batch file entries'!$I$2:$I$97,0))),"",(INDEX('Batch file entries'!A$2:A$97,MATCH(ROW(A59)-4,'Batch file entries'!$I$2:$I$97,0))))</f>
        <v/>
      </c>
      <c r="C59" s="24" t="str">
        <f>IF(ISNA(INDEX('Batch file entries'!C$2:C$97,MATCH(ROW(C59)-4,'Batch file entries'!$I$2:$I$97,0))),"",(INDEX('Batch file entries'!C$2:C$97,MATCH(ROW(C59)-4,'Batch file entries'!$I$2:$I$97,0))))</f>
        <v/>
      </c>
      <c r="D59" s="24" t="str">
        <f>IF(ISNA(INDEX('Batch file entries'!E$2:E$97,MATCH(ROW(D59)-4,'Batch file entries'!$I$2:$I$97,0))),"",(INDEX('Batch file entries'!E$2:E$97,MATCH(ROW(D59)-4,'Batch file entries'!$I$2:$I$97,0))))</f>
        <v/>
      </c>
      <c r="E59" s="24" t="str">
        <f>IF(ISNA(INDEX('Batch file entries'!F$2:F$97,MATCH(ROW(E59)-4,'Batch file entries'!$I$2:$I$97,0))),"",(INDEX('Batch file entries'!F$2:F$97,MATCH(ROW(E59)-4,'Batch file entries'!$I$2:$I$97,0))))</f>
        <v/>
      </c>
      <c r="F59" s="24" t="str">
        <f>IF(ISNA(INDEX('Batch file entries'!G$2:G$97,MATCH(ROW(F59)-4,'Batch file entries'!$I$2:$I$97,0))),"",(INDEX('Batch file entries'!G$2:G$97,MATCH(ROW(F59)-4,'Batch file entries'!$I$2:$I$97,0))))</f>
        <v/>
      </c>
      <c r="G59" s="24" t="str">
        <f>IF(C59="","",IF(OR(RIGHT(C59,1)="B",RIGHT(C59,1)="C"),IF(VLOOKUP(CONCATENATE(LEFT(C59,3),RIGHT(C59,1)),'create SAMPLE BATCH'!$A$5:$C$40,2,FALSE)="","",VLOOKUP(CONCATENATE(LEFT(C59,3),RIGHT(C59,1)),'create SAMPLE BATCH'!$A$5:$C$40,2,FALSE)),IF(OR(RIGHT(C59,1)="K",RIGHT(C59,1)="L",RIGHT(C59,1)="M"),IF(VLOOKUP(CONCATENATE(LEFT(C59,4),RIGHT(C59,1)),'create SAMPLE BATCH'!$A$5:$C$40,2,FALSE)="","",VLOOKUP(CONCATENATE(LEFT(C59,4),RIGHT(C59,1)),'create SAMPLE BATCH'!$A$5:$C$40,2,FALSE)))))</f>
        <v/>
      </c>
      <c r="H59" s="24" t="str">
        <f>IF(ISNA(INDEX('Batch file entries'!K$2:K$97,MATCH(ROW(F59)-4,'Batch file entries'!$I$2:$I$97,0))),"",(INDEX('Batch file entries'!K$2:K$97,MATCH(ROW(F59)-4,'Batch file entries'!$I$2:$I$97,0))))</f>
        <v/>
      </c>
    </row>
    <row r="60" spans="1:8" x14ac:dyDescent="0.2">
      <c r="A60" s="24" t="str">
        <f>IF(ISNA(INDEX('Batch file entries'!A$2:A$97,MATCH(ROW(A60)-4,'Batch file entries'!$I$2:$I$97,0))),"",(INDEX('Batch file entries'!A$2:A$97,MATCH(ROW(A60)-4,'Batch file entries'!$I$2:$I$97,0))))</f>
        <v/>
      </c>
      <c r="C60" s="24" t="str">
        <f>IF(ISNA(INDEX('Batch file entries'!C$2:C$97,MATCH(ROW(C60)-4,'Batch file entries'!$I$2:$I$97,0))),"",(INDEX('Batch file entries'!C$2:C$97,MATCH(ROW(C60)-4,'Batch file entries'!$I$2:$I$97,0))))</f>
        <v/>
      </c>
      <c r="D60" s="24" t="str">
        <f>IF(ISNA(INDEX('Batch file entries'!E$2:E$97,MATCH(ROW(D60)-4,'Batch file entries'!$I$2:$I$97,0))),"",(INDEX('Batch file entries'!E$2:E$97,MATCH(ROW(D60)-4,'Batch file entries'!$I$2:$I$97,0))))</f>
        <v/>
      </c>
      <c r="E60" s="24" t="str">
        <f>IF(ISNA(INDEX('Batch file entries'!F$2:F$97,MATCH(ROW(E60)-4,'Batch file entries'!$I$2:$I$97,0))),"",(INDEX('Batch file entries'!F$2:F$97,MATCH(ROW(E60)-4,'Batch file entries'!$I$2:$I$97,0))))</f>
        <v/>
      </c>
      <c r="F60" s="24" t="str">
        <f>IF(ISNA(INDEX('Batch file entries'!G$2:G$97,MATCH(ROW(F60)-4,'Batch file entries'!$I$2:$I$97,0))),"",(INDEX('Batch file entries'!G$2:G$97,MATCH(ROW(F60)-4,'Batch file entries'!$I$2:$I$97,0))))</f>
        <v/>
      </c>
      <c r="G60" s="24" t="str">
        <f>IF(C60="","",IF(OR(RIGHT(C60,1)="B",RIGHT(C60,1)="C"),IF(VLOOKUP(CONCATENATE(LEFT(C60,3),RIGHT(C60,1)),'create SAMPLE BATCH'!$A$5:$C$40,2,FALSE)="","",VLOOKUP(CONCATENATE(LEFT(C60,3),RIGHT(C60,1)),'create SAMPLE BATCH'!$A$5:$C$40,2,FALSE)),IF(OR(RIGHT(C60,1)="K",RIGHT(C60,1)="L",RIGHT(C60,1)="M"),IF(VLOOKUP(CONCATENATE(LEFT(C60,4),RIGHT(C60,1)),'create SAMPLE BATCH'!$A$5:$C$40,2,FALSE)="","",VLOOKUP(CONCATENATE(LEFT(C60,4),RIGHT(C60,1)),'create SAMPLE BATCH'!$A$5:$C$40,2,FALSE)))))</f>
        <v/>
      </c>
      <c r="H60" s="24" t="str">
        <f>IF(ISNA(INDEX('Batch file entries'!K$2:K$97,MATCH(ROW(F60)-4,'Batch file entries'!$I$2:$I$97,0))),"",(INDEX('Batch file entries'!K$2:K$97,MATCH(ROW(F60)-4,'Batch file entries'!$I$2:$I$97,0))))</f>
        <v/>
      </c>
    </row>
    <row r="61" spans="1:8" x14ac:dyDescent="0.2">
      <c r="A61" s="24" t="str">
        <f>IF(ISNA(INDEX('Batch file entries'!A$2:A$97,MATCH(ROW(A61)-4,'Batch file entries'!$I$2:$I$97,0))),"",(INDEX('Batch file entries'!A$2:A$97,MATCH(ROW(A61)-4,'Batch file entries'!$I$2:$I$97,0))))</f>
        <v/>
      </c>
      <c r="C61" s="24" t="str">
        <f>IF(ISNA(INDEX('Batch file entries'!C$2:C$97,MATCH(ROW(C61)-4,'Batch file entries'!$I$2:$I$97,0))),"",(INDEX('Batch file entries'!C$2:C$97,MATCH(ROW(C61)-4,'Batch file entries'!$I$2:$I$97,0))))</f>
        <v/>
      </c>
      <c r="D61" s="24" t="str">
        <f>IF(ISNA(INDEX('Batch file entries'!E$2:E$97,MATCH(ROW(D61)-4,'Batch file entries'!$I$2:$I$97,0))),"",(INDEX('Batch file entries'!E$2:E$97,MATCH(ROW(D61)-4,'Batch file entries'!$I$2:$I$97,0))))</f>
        <v/>
      </c>
      <c r="E61" s="24" t="str">
        <f>IF(ISNA(INDEX('Batch file entries'!F$2:F$97,MATCH(ROW(E61)-4,'Batch file entries'!$I$2:$I$97,0))),"",(INDEX('Batch file entries'!F$2:F$97,MATCH(ROW(E61)-4,'Batch file entries'!$I$2:$I$97,0))))</f>
        <v/>
      </c>
      <c r="F61" s="24" t="str">
        <f>IF(ISNA(INDEX('Batch file entries'!G$2:G$97,MATCH(ROW(F61)-4,'Batch file entries'!$I$2:$I$97,0))),"",(INDEX('Batch file entries'!G$2:G$97,MATCH(ROW(F61)-4,'Batch file entries'!$I$2:$I$97,0))))</f>
        <v/>
      </c>
      <c r="G61" s="24" t="str">
        <f>IF(C61="","",IF(OR(RIGHT(C61,1)="B",RIGHT(C61,1)="C"),IF(VLOOKUP(CONCATENATE(LEFT(C61,3),RIGHT(C61,1)),'create SAMPLE BATCH'!$A$5:$C$40,2,FALSE)="","",VLOOKUP(CONCATENATE(LEFT(C61,3),RIGHT(C61,1)),'create SAMPLE BATCH'!$A$5:$C$40,2,FALSE)),IF(OR(RIGHT(C61,1)="K",RIGHT(C61,1)="L",RIGHT(C61,1)="M"),IF(VLOOKUP(CONCATENATE(LEFT(C61,4),RIGHT(C61,1)),'create SAMPLE BATCH'!$A$5:$C$40,2,FALSE)="","",VLOOKUP(CONCATENATE(LEFT(C61,4),RIGHT(C61,1)),'create SAMPLE BATCH'!$A$5:$C$40,2,FALSE)))))</f>
        <v/>
      </c>
      <c r="H61" s="24" t="str">
        <f>IF(ISNA(INDEX('Batch file entries'!K$2:K$97,MATCH(ROW(F61)-4,'Batch file entries'!$I$2:$I$97,0))),"",(INDEX('Batch file entries'!K$2:K$97,MATCH(ROW(F61)-4,'Batch file entries'!$I$2:$I$97,0))))</f>
        <v/>
      </c>
    </row>
    <row r="62" spans="1:8" x14ac:dyDescent="0.2">
      <c r="A62" s="24" t="str">
        <f>IF(ISNA(INDEX('Batch file entries'!A$2:A$97,MATCH(ROW(A62)-4,'Batch file entries'!$I$2:$I$97,0))),"",(INDEX('Batch file entries'!A$2:A$97,MATCH(ROW(A62)-4,'Batch file entries'!$I$2:$I$97,0))))</f>
        <v/>
      </c>
      <c r="C62" s="24" t="str">
        <f>IF(ISNA(INDEX('Batch file entries'!C$2:C$97,MATCH(ROW(C62)-4,'Batch file entries'!$I$2:$I$97,0))),"",(INDEX('Batch file entries'!C$2:C$97,MATCH(ROW(C62)-4,'Batch file entries'!$I$2:$I$97,0))))</f>
        <v/>
      </c>
      <c r="D62" s="24" t="str">
        <f>IF(ISNA(INDEX('Batch file entries'!E$2:E$97,MATCH(ROW(D62)-4,'Batch file entries'!$I$2:$I$97,0))),"",(INDEX('Batch file entries'!E$2:E$97,MATCH(ROW(D62)-4,'Batch file entries'!$I$2:$I$97,0))))</f>
        <v/>
      </c>
      <c r="E62" s="24" t="str">
        <f>IF(ISNA(INDEX('Batch file entries'!F$2:F$97,MATCH(ROW(E62)-4,'Batch file entries'!$I$2:$I$97,0))),"",(INDEX('Batch file entries'!F$2:F$97,MATCH(ROW(E62)-4,'Batch file entries'!$I$2:$I$97,0))))</f>
        <v/>
      </c>
      <c r="F62" s="24" t="str">
        <f>IF(ISNA(INDEX('Batch file entries'!G$2:G$97,MATCH(ROW(F62)-4,'Batch file entries'!$I$2:$I$97,0))),"",(INDEX('Batch file entries'!G$2:G$97,MATCH(ROW(F62)-4,'Batch file entries'!$I$2:$I$97,0))))</f>
        <v/>
      </c>
      <c r="G62" s="24" t="str">
        <f>IF(C62="","",IF(OR(RIGHT(C62,1)="B",RIGHT(C62,1)="C"),IF(VLOOKUP(CONCATENATE(LEFT(C62,3),RIGHT(C62,1)),'create SAMPLE BATCH'!$A$5:$C$40,2,FALSE)="","",VLOOKUP(CONCATENATE(LEFT(C62,3),RIGHT(C62,1)),'create SAMPLE BATCH'!$A$5:$C$40,2,FALSE)),IF(OR(RIGHT(C62,1)="K",RIGHT(C62,1)="L",RIGHT(C62,1)="M"),IF(VLOOKUP(CONCATENATE(LEFT(C62,4),RIGHT(C62,1)),'create SAMPLE BATCH'!$A$5:$C$40,2,FALSE)="","",VLOOKUP(CONCATENATE(LEFT(C62,4),RIGHT(C62,1)),'create SAMPLE BATCH'!$A$5:$C$40,2,FALSE)))))</f>
        <v/>
      </c>
      <c r="H62" s="24" t="str">
        <f>IF(ISNA(INDEX('Batch file entries'!K$2:K$97,MATCH(ROW(F62)-4,'Batch file entries'!$I$2:$I$97,0))),"",(INDEX('Batch file entries'!K$2:K$97,MATCH(ROW(F62)-4,'Batch file entries'!$I$2:$I$97,0))))</f>
        <v/>
      </c>
    </row>
    <row r="63" spans="1:8" x14ac:dyDescent="0.2">
      <c r="A63" s="24" t="str">
        <f>IF(ISNA(INDEX('Batch file entries'!A$2:A$97,MATCH(ROW(A63)-4,'Batch file entries'!$I$2:$I$97,0))),"",(INDEX('Batch file entries'!A$2:A$97,MATCH(ROW(A63)-4,'Batch file entries'!$I$2:$I$97,0))))</f>
        <v/>
      </c>
      <c r="C63" s="24" t="str">
        <f>IF(ISNA(INDEX('Batch file entries'!C$2:C$97,MATCH(ROW(C63)-4,'Batch file entries'!$I$2:$I$97,0))),"",(INDEX('Batch file entries'!C$2:C$97,MATCH(ROW(C63)-4,'Batch file entries'!$I$2:$I$97,0))))</f>
        <v/>
      </c>
      <c r="D63" s="24" t="str">
        <f>IF(ISNA(INDEX('Batch file entries'!E$2:E$97,MATCH(ROW(D63)-4,'Batch file entries'!$I$2:$I$97,0))),"",(INDEX('Batch file entries'!E$2:E$97,MATCH(ROW(D63)-4,'Batch file entries'!$I$2:$I$97,0))))</f>
        <v/>
      </c>
      <c r="E63" s="24" t="str">
        <f>IF(ISNA(INDEX('Batch file entries'!F$2:F$97,MATCH(ROW(E63)-4,'Batch file entries'!$I$2:$I$97,0))),"",(INDEX('Batch file entries'!F$2:F$97,MATCH(ROW(E63)-4,'Batch file entries'!$I$2:$I$97,0))))</f>
        <v/>
      </c>
      <c r="F63" s="24" t="str">
        <f>IF(ISNA(INDEX('Batch file entries'!G$2:G$97,MATCH(ROW(F63)-4,'Batch file entries'!$I$2:$I$97,0))),"",(INDEX('Batch file entries'!G$2:G$97,MATCH(ROW(F63)-4,'Batch file entries'!$I$2:$I$97,0))))</f>
        <v/>
      </c>
      <c r="G63" s="24" t="str">
        <f>IF(C63="","",IF(OR(RIGHT(C63,1)="B",RIGHT(C63,1)="C"),IF(VLOOKUP(CONCATENATE(LEFT(C63,3),RIGHT(C63,1)),'create SAMPLE BATCH'!$A$5:$C$40,2,FALSE)="","",VLOOKUP(CONCATENATE(LEFT(C63,3),RIGHT(C63,1)),'create SAMPLE BATCH'!$A$5:$C$40,2,FALSE)),IF(OR(RIGHT(C63,1)="K",RIGHT(C63,1)="L",RIGHT(C63,1)="M"),IF(VLOOKUP(CONCATENATE(LEFT(C63,4),RIGHT(C63,1)),'create SAMPLE BATCH'!$A$5:$C$40,2,FALSE)="","",VLOOKUP(CONCATENATE(LEFT(C63,4),RIGHT(C63,1)),'create SAMPLE BATCH'!$A$5:$C$40,2,FALSE)))))</f>
        <v/>
      </c>
      <c r="H63" s="24" t="str">
        <f>IF(ISNA(INDEX('Batch file entries'!K$2:K$97,MATCH(ROW(F63)-4,'Batch file entries'!$I$2:$I$97,0))),"",(INDEX('Batch file entries'!K$2:K$97,MATCH(ROW(F63)-4,'Batch file entries'!$I$2:$I$97,0))))</f>
        <v/>
      </c>
    </row>
    <row r="64" spans="1:8" x14ac:dyDescent="0.2">
      <c r="A64" s="24" t="str">
        <f>IF(ISNA(INDEX('Batch file entries'!A$2:A$97,MATCH(ROW(A64)-4,'Batch file entries'!$I$2:$I$97,0))),"",(INDEX('Batch file entries'!A$2:A$97,MATCH(ROW(A64)-4,'Batch file entries'!$I$2:$I$97,0))))</f>
        <v/>
      </c>
      <c r="C64" s="24" t="str">
        <f>IF(ISNA(INDEX('Batch file entries'!C$2:C$97,MATCH(ROW(C64)-4,'Batch file entries'!$I$2:$I$97,0))),"",(INDEX('Batch file entries'!C$2:C$97,MATCH(ROW(C64)-4,'Batch file entries'!$I$2:$I$97,0))))</f>
        <v/>
      </c>
      <c r="D64" s="24" t="str">
        <f>IF(ISNA(INDEX('Batch file entries'!E$2:E$97,MATCH(ROW(D64)-4,'Batch file entries'!$I$2:$I$97,0))),"",(INDEX('Batch file entries'!E$2:E$97,MATCH(ROW(D64)-4,'Batch file entries'!$I$2:$I$97,0))))</f>
        <v/>
      </c>
      <c r="E64" s="24" t="str">
        <f>IF(ISNA(INDEX('Batch file entries'!F$2:F$97,MATCH(ROW(E64)-4,'Batch file entries'!$I$2:$I$97,0))),"",(INDEX('Batch file entries'!F$2:F$97,MATCH(ROW(E64)-4,'Batch file entries'!$I$2:$I$97,0))))</f>
        <v/>
      </c>
      <c r="F64" s="24" t="str">
        <f>IF(ISNA(INDEX('Batch file entries'!G$2:G$97,MATCH(ROW(F64)-4,'Batch file entries'!$I$2:$I$97,0))),"",(INDEX('Batch file entries'!G$2:G$97,MATCH(ROW(F64)-4,'Batch file entries'!$I$2:$I$97,0))))</f>
        <v/>
      </c>
      <c r="G64" s="24" t="str">
        <f>IF(C64="","",IF(OR(RIGHT(C64,1)="B",RIGHT(C64,1)="C"),IF(VLOOKUP(CONCATENATE(LEFT(C64,3),RIGHT(C64,1)),'create SAMPLE BATCH'!$A$5:$C$40,2,FALSE)="","",VLOOKUP(CONCATENATE(LEFT(C64,3),RIGHT(C64,1)),'create SAMPLE BATCH'!$A$5:$C$40,2,FALSE)),IF(OR(RIGHT(C64,1)="K",RIGHT(C64,1)="L",RIGHT(C64,1)="M"),IF(VLOOKUP(CONCATENATE(LEFT(C64,4),RIGHT(C64,1)),'create SAMPLE BATCH'!$A$5:$C$40,2,FALSE)="","",VLOOKUP(CONCATENATE(LEFT(C64,4),RIGHT(C64,1)),'create SAMPLE BATCH'!$A$5:$C$40,2,FALSE)))))</f>
        <v/>
      </c>
      <c r="H64" s="24" t="str">
        <f>IF(ISNA(INDEX('Batch file entries'!K$2:K$97,MATCH(ROW(F64)-4,'Batch file entries'!$I$2:$I$97,0))),"",(INDEX('Batch file entries'!K$2:K$97,MATCH(ROW(F64)-4,'Batch file entries'!$I$2:$I$97,0))))</f>
        <v/>
      </c>
    </row>
    <row r="65" spans="1:8" x14ac:dyDescent="0.2">
      <c r="A65" s="24" t="str">
        <f>IF(ISNA(INDEX('Batch file entries'!A$2:A$97,MATCH(ROW(A65)-4,'Batch file entries'!$I$2:$I$97,0))),"",(INDEX('Batch file entries'!A$2:A$97,MATCH(ROW(A65)-4,'Batch file entries'!$I$2:$I$97,0))))</f>
        <v/>
      </c>
      <c r="C65" s="24" t="str">
        <f>IF(ISNA(INDEX('Batch file entries'!C$2:C$97,MATCH(ROW(C65)-4,'Batch file entries'!$I$2:$I$97,0))),"",(INDEX('Batch file entries'!C$2:C$97,MATCH(ROW(C65)-4,'Batch file entries'!$I$2:$I$97,0))))</f>
        <v/>
      </c>
      <c r="D65" s="24" t="str">
        <f>IF(ISNA(INDEX('Batch file entries'!E$2:E$97,MATCH(ROW(D65)-4,'Batch file entries'!$I$2:$I$97,0))),"",(INDEX('Batch file entries'!E$2:E$97,MATCH(ROW(D65)-4,'Batch file entries'!$I$2:$I$97,0))))</f>
        <v/>
      </c>
      <c r="E65" s="24" t="str">
        <f>IF(ISNA(INDEX('Batch file entries'!F$2:F$97,MATCH(ROW(E65)-4,'Batch file entries'!$I$2:$I$97,0))),"",(INDEX('Batch file entries'!F$2:F$97,MATCH(ROW(E65)-4,'Batch file entries'!$I$2:$I$97,0))))</f>
        <v/>
      </c>
      <c r="F65" s="24" t="str">
        <f>IF(ISNA(INDEX('Batch file entries'!G$2:G$97,MATCH(ROW(F65)-4,'Batch file entries'!$I$2:$I$97,0))),"",(INDEX('Batch file entries'!G$2:G$97,MATCH(ROW(F65)-4,'Batch file entries'!$I$2:$I$97,0))))</f>
        <v/>
      </c>
      <c r="G65" s="24" t="str">
        <f>IF(C65="","",IF(OR(RIGHT(C65,1)="B",RIGHT(C65,1)="C"),IF(VLOOKUP(CONCATENATE(LEFT(C65,3),RIGHT(C65,1)),'create SAMPLE BATCH'!$A$5:$C$40,2,FALSE)="","",VLOOKUP(CONCATENATE(LEFT(C65,3),RIGHT(C65,1)),'create SAMPLE BATCH'!$A$5:$C$40,2,FALSE)),IF(OR(RIGHT(C65,1)="K",RIGHT(C65,1)="L",RIGHT(C65,1)="M"),IF(VLOOKUP(CONCATENATE(LEFT(C65,4),RIGHT(C65,1)),'create SAMPLE BATCH'!$A$5:$C$40,2,FALSE)="","",VLOOKUP(CONCATENATE(LEFT(C65,4),RIGHT(C65,1)),'create SAMPLE BATCH'!$A$5:$C$40,2,FALSE)))))</f>
        <v/>
      </c>
      <c r="H65" s="24" t="str">
        <f>IF(ISNA(INDEX('Batch file entries'!K$2:K$97,MATCH(ROW(F65)-4,'Batch file entries'!$I$2:$I$97,0))),"",(INDEX('Batch file entries'!K$2:K$97,MATCH(ROW(F65)-4,'Batch file entries'!$I$2:$I$97,0))))</f>
        <v/>
      </c>
    </row>
    <row r="66" spans="1:8" x14ac:dyDescent="0.2">
      <c r="A66" s="24" t="str">
        <f>IF(ISNA(INDEX('Batch file entries'!A$2:A$97,MATCH(ROW(A66)-4,'Batch file entries'!$I$2:$I$97,0))),"",(INDEX('Batch file entries'!A$2:A$97,MATCH(ROW(A66)-4,'Batch file entries'!$I$2:$I$97,0))))</f>
        <v/>
      </c>
      <c r="C66" s="24" t="str">
        <f>IF(ISNA(INDEX('Batch file entries'!C$2:C$97,MATCH(ROW(C66)-4,'Batch file entries'!$I$2:$I$97,0))),"",(INDEX('Batch file entries'!C$2:C$97,MATCH(ROW(C66)-4,'Batch file entries'!$I$2:$I$97,0))))</f>
        <v/>
      </c>
      <c r="D66" s="24" t="str">
        <f>IF(ISNA(INDEX('Batch file entries'!E$2:E$97,MATCH(ROW(D66)-4,'Batch file entries'!$I$2:$I$97,0))),"",(INDEX('Batch file entries'!E$2:E$97,MATCH(ROW(D66)-4,'Batch file entries'!$I$2:$I$97,0))))</f>
        <v/>
      </c>
      <c r="E66" s="24" t="str">
        <f>IF(ISNA(INDEX('Batch file entries'!F$2:F$97,MATCH(ROW(E66)-4,'Batch file entries'!$I$2:$I$97,0))),"",(INDEX('Batch file entries'!F$2:F$97,MATCH(ROW(E66)-4,'Batch file entries'!$I$2:$I$97,0))))</f>
        <v/>
      </c>
      <c r="F66" s="24" t="str">
        <f>IF(ISNA(INDEX('Batch file entries'!G$2:G$97,MATCH(ROW(F66)-4,'Batch file entries'!$I$2:$I$97,0))),"",(INDEX('Batch file entries'!G$2:G$97,MATCH(ROW(F66)-4,'Batch file entries'!$I$2:$I$97,0))))</f>
        <v/>
      </c>
      <c r="G66" s="24" t="str">
        <f>IF(C66="","",IF(OR(RIGHT(C66,1)="B",RIGHT(C66,1)="C"),IF(VLOOKUP(CONCATENATE(LEFT(C66,3),RIGHT(C66,1)),'create SAMPLE BATCH'!$A$5:$C$40,2,FALSE)="","",VLOOKUP(CONCATENATE(LEFT(C66,3),RIGHT(C66,1)),'create SAMPLE BATCH'!$A$5:$C$40,2,FALSE)),IF(OR(RIGHT(C66,1)="K",RIGHT(C66,1)="L",RIGHT(C66,1)="M"),IF(VLOOKUP(CONCATENATE(LEFT(C66,4),RIGHT(C66,1)),'create SAMPLE BATCH'!$A$5:$C$40,2,FALSE)="","",VLOOKUP(CONCATENATE(LEFT(C66,4),RIGHT(C66,1)),'create SAMPLE BATCH'!$A$5:$C$40,2,FALSE)))))</f>
        <v/>
      </c>
      <c r="H66" s="24" t="str">
        <f>IF(ISNA(INDEX('Batch file entries'!K$2:K$97,MATCH(ROW(F66)-4,'Batch file entries'!$I$2:$I$97,0))),"",(INDEX('Batch file entries'!K$2:K$97,MATCH(ROW(F66)-4,'Batch file entries'!$I$2:$I$97,0))))</f>
        <v/>
      </c>
    </row>
    <row r="67" spans="1:8" x14ac:dyDescent="0.2">
      <c r="A67" s="24" t="str">
        <f>IF(ISNA(INDEX('Batch file entries'!A$2:A$97,MATCH(ROW(A67)-4,'Batch file entries'!$I$2:$I$97,0))),"",(INDEX('Batch file entries'!A$2:A$97,MATCH(ROW(A67)-4,'Batch file entries'!$I$2:$I$97,0))))</f>
        <v/>
      </c>
      <c r="C67" s="24" t="str">
        <f>IF(ISNA(INDEX('Batch file entries'!C$2:C$97,MATCH(ROW(C67)-4,'Batch file entries'!$I$2:$I$97,0))),"",(INDEX('Batch file entries'!C$2:C$97,MATCH(ROW(C67)-4,'Batch file entries'!$I$2:$I$97,0))))</f>
        <v/>
      </c>
      <c r="D67" s="24" t="str">
        <f>IF(ISNA(INDEX('Batch file entries'!E$2:E$97,MATCH(ROW(D67)-4,'Batch file entries'!$I$2:$I$97,0))),"",(INDEX('Batch file entries'!E$2:E$97,MATCH(ROW(D67)-4,'Batch file entries'!$I$2:$I$97,0))))</f>
        <v/>
      </c>
      <c r="E67" s="24" t="str">
        <f>IF(ISNA(INDEX('Batch file entries'!F$2:F$97,MATCH(ROW(E67)-4,'Batch file entries'!$I$2:$I$97,0))),"",(INDEX('Batch file entries'!F$2:F$97,MATCH(ROW(E67)-4,'Batch file entries'!$I$2:$I$97,0))))</f>
        <v/>
      </c>
      <c r="F67" s="24" t="str">
        <f>IF(ISNA(INDEX('Batch file entries'!G$2:G$97,MATCH(ROW(F67)-4,'Batch file entries'!$I$2:$I$97,0))),"",(INDEX('Batch file entries'!G$2:G$97,MATCH(ROW(F67)-4,'Batch file entries'!$I$2:$I$97,0))))</f>
        <v/>
      </c>
      <c r="G67" s="24" t="str">
        <f>IF(C67="","",IF(OR(RIGHT(C67,1)="B",RIGHT(C67,1)="C"),IF(VLOOKUP(CONCATENATE(LEFT(C67,3),RIGHT(C67,1)),'create SAMPLE BATCH'!$A$5:$C$40,2,FALSE)="","",VLOOKUP(CONCATENATE(LEFT(C67,3),RIGHT(C67,1)),'create SAMPLE BATCH'!$A$5:$C$40,2,FALSE)),IF(OR(RIGHT(C67,1)="K",RIGHT(C67,1)="L",RIGHT(C67,1)="M"),IF(VLOOKUP(CONCATENATE(LEFT(C67,4),RIGHT(C67,1)),'create SAMPLE BATCH'!$A$5:$C$40,2,FALSE)="","",VLOOKUP(CONCATENATE(LEFT(C67,4),RIGHT(C67,1)),'create SAMPLE BATCH'!$A$5:$C$40,2,FALSE)))))</f>
        <v/>
      </c>
      <c r="H67" s="24" t="str">
        <f>IF(ISNA(INDEX('Batch file entries'!K$2:K$97,MATCH(ROW(F67)-4,'Batch file entries'!$I$2:$I$97,0))),"",(INDEX('Batch file entries'!K$2:K$97,MATCH(ROW(F67)-4,'Batch file entries'!$I$2:$I$97,0))))</f>
        <v/>
      </c>
    </row>
    <row r="68" spans="1:8" x14ac:dyDescent="0.2">
      <c r="A68" s="24" t="str">
        <f>IF(ISNA(INDEX('Batch file entries'!A$2:A$97,MATCH(ROW(A68)-4,'Batch file entries'!$I$2:$I$97,0))),"",(INDEX('Batch file entries'!A$2:A$97,MATCH(ROW(A68)-4,'Batch file entries'!$I$2:$I$97,0))))</f>
        <v/>
      </c>
      <c r="C68" s="24" t="str">
        <f>IF(ISNA(INDEX('Batch file entries'!C$2:C$97,MATCH(ROW(C68)-4,'Batch file entries'!$I$2:$I$97,0))),"",(INDEX('Batch file entries'!C$2:C$97,MATCH(ROW(C68)-4,'Batch file entries'!$I$2:$I$97,0))))</f>
        <v/>
      </c>
      <c r="D68" s="24" t="str">
        <f>IF(ISNA(INDEX('Batch file entries'!E$2:E$97,MATCH(ROW(D68)-4,'Batch file entries'!$I$2:$I$97,0))),"",(INDEX('Batch file entries'!E$2:E$97,MATCH(ROW(D68)-4,'Batch file entries'!$I$2:$I$97,0))))</f>
        <v/>
      </c>
      <c r="E68" s="24" t="str">
        <f>IF(ISNA(INDEX('Batch file entries'!F$2:F$97,MATCH(ROW(E68)-4,'Batch file entries'!$I$2:$I$97,0))),"",(INDEX('Batch file entries'!F$2:F$97,MATCH(ROW(E68)-4,'Batch file entries'!$I$2:$I$97,0))))</f>
        <v/>
      </c>
      <c r="F68" s="24" t="str">
        <f>IF(ISNA(INDEX('Batch file entries'!G$2:G$97,MATCH(ROW(F68)-4,'Batch file entries'!$I$2:$I$97,0))),"",(INDEX('Batch file entries'!G$2:G$97,MATCH(ROW(F68)-4,'Batch file entries'!$I$2:$I$97,0))))</f>
        <v/>
      </c>
      <c r="G68" s="24" t="str">
        <f>IF(C68="","",IF(OR(RIGHT(C68,1)="B",RIGHT(C68,1)="C"),IF(VLOOKUP(CONCATENATE(LEFT(C68,3),RIGHT(C68,1)),'create SAMPLE BATCH'!$A$5:$C$40,2,FALSE)="","",VLOOKUP(CONCATENATE(LEFT(C68,3),RIGHT(C68,1)),'create SAMPLE BATCH'!$A$5:$C$40,2,FALSE)),IF(OR(RIGHT(C68,1)="K",RIGHT(C68,1)="L",RIGHT(C68,1)="M"),IF(VLOOKUP(CONCATENATE(LEFT(C68,4),RIGHT(C68,1)),'create SAMPLE BATCH'!$A$5:$C$40,2,FALSE)="","",VLOOKUP(CONCATENATE(LEFT(C68,4),RIGHT(C68,1)),'create SAMPLE BATCH'!$A$5:$C$40,2,FALSE)))))</f>
        <v/>
      </c>
      <c r="H68" s="24" t="str">
        <f>IF(ISNA(INDEX('Batch file entries'!K$2:K$97,MATCH(ROW(F68)-4,'Batch file entries'!$I$2:$I$97,0))),"",(INDEX('Batch file entries'!K$2:K$97,MATCH(ROW(F68)-4,'Batch file entries'!$I$2:$I$97,0))))</f>
        <v/>
      </c>
    </row>
    <row r="69" spans="1:8" x14ac:dyDescent="0.2">
      <c r="A69" s="24" t="str">
        <f>IF(ISNA(INDEX('Batch file entries'!A$2:A$97,MATCH(ROW(A69)-4,'Batch file entries'!$I$2:$I$97,0))),"",(INDEX('Batch file entries'!A$2:A$97,MATCH(ROW(A69)-4,'Batch file entries'!$I$2:$I$97,0))))</f>
        <v/>
      </c>
      <c r="C69" s="24" t="str">
        <f>IF(ISNA(INDEX('Batch file entries'!C$2:C$97,MATCH(ROW(C69)-4,'Batch file entries'!$I$2:$I$97,0))),"",(INDEX('Batch file entries'!C$2:C$97,MATCH(ROW(C69)-4,'Batch file entries'!$I$2:$I$97,0))))</f>
        <v/>
      </c>
      <c r="D69" s="24" t="str">
        <f>IF(ISNA(INDEX('Batch file entries'!E$2:E$97,MATCH(ROW(D69)-4,'Batch file entries'!$I$2:$I$97,0))),"",(INDEX('Batch file entries'!E$2:E$97,MATCH(ROW(D69)-4,'Batch file entries'!$I$2:$I$97,0))))</f>
        <v/>
      </c>
      <c r="E69" s="24" t="str">
        <f>IF(ISNA(INDEX('Batch file entries'!F$2:F$97,MATCH(ROW(E69)-4,'Batch file entries'!$I$2:$I$97,0))),"",(INDEX('Batch file entries'!F$2:F$97,MATCH(ROW(E69)-4,'Batch file entries'!$I$2:$I$97,0))))</f>
        <v/>
      </c>
      <c r="F69" s="24" t="str">
        <f>IF(ISNA(INDEX('Batch file entries'!G$2:G$97,MATCH(ROW(F69)-4,'Batch file entries'!$I$2:$I$97,0))),"",(INDEX('Batch file entries'!G$2:G$97,MATCH(ROW(F69)-4,'Batch file entries'!$I$2:$I$97,0))))</f>
        <v/>
      </c>
      <c r="G69" s="24" t="str">
        <f>IF(C69="","",IF(OR(RIGHT(C69,1)="B",RIGHT(C69,1)="C"),IF(VLOOKUP(CONCATENATE(LEFT(C69,3),RIGHT(C69,1)),'create SAMPLE BATCH'!$A$5:$C$40,2,FALSE)="","",VLOOKUP(CONCATENATE(LEFT(C69,3),RIGHT(C69,1)),'create SAMPLE BATCH'!$A$5:$C$40,2,FALSE)),IF(OR(RIGHT(C69,1)="K",RIGHT(C69,1)="L",RIGHT(C69,1)="M"),IF(VLOOKUP(CONCATENATE(LEFT(C69,4),RIGHT(C69,1)),'create SAMPLE BATCH'!$A$5:$C$40,2,FALSE)="","",VLOOKUP(CONCATENATE(LEFT(C69,4),RIGHT(C69,1)),'create SAMPLE BATCH'!$A$5:$C$40,2,FALSE)))))</f>
        <v/>
      </c>
      <c r="H69" s="24" t="str">
        <f>IF(ISNA(INDEX('Batch file entries'!K$2:K$97,MATCH(ROW(F69)-4,'Batch file entries'!$I$2:$I$97,0))),"",(INDEX('Batch file entries'!K$2:K$97,MATCH(ROW(F69)-4,'Batch file entries'!$I$2:$I$97,0))))</f>
        <v/>
      </c>
    </row>
    <row r="70" spans="1:8" x14ac:dyDescent="0.2">
      <c r="A70" s="24" t="str">
        <f>IF(ISNA(INDEX('Batch file entries'!A$2:A$97,MATCH(ROW(A70)-4,'Batch file entries'!$I$2:$I$97,0))),"",(INDEX('Batch file entries'!A$2:A$97,MATCH(ROW(A70)-4,'Batch file entries'!$I$2:$I$97,0))))</f>
        <v/>
      </c>
      <c r="C70" s="24" t="str">
        <f>IF(ISNA(INDEX('Batch file entries'!C$2:C$97,MATCH(ROW(C70)-4,'Batch file entries'!$I$2:$I$97,0))),"",(INDEX('Batch file entries'!C$2:C$97,MATCH(ROW(C70)-4,'Batch file entries'!$I$2:$I$97,0))))</f>
        <v/>
      </c>
      <c r="D70" s="24" t="str">
        <f>IF(ISNA(INDEX('Batch file entries'!E$2:E$97,MATCH(ROW(D70)-4,'Batch file entries'!$I$2:$I$97,0))),"",(INDEX('Batch file entries'!E$2:E$97,MATCH(ROW(D70)-4,'Batch file entries'!$I$2:$I$97,0))))</f>
        <v/>
      </c>
      <c r="E70" s="24" t="str">
        <f>IF(ISNA(INDEX('Batch file entries'!F$2:F$97,MATCH(ROW(E70)-4,'Batch file entries'!$I$2:$I$97,0))),"",(INDEX('Batch file entries'!F$2:F$97,MATCH(ROW(E70)-4,'Batch file entries'!$I$2:$I$97,0))))</f>
        <v/>
      </c>
      <c r="F70" s="24" t="str">
        <f>IF(ISNA(INDEX('Batch file entries'!G$2:G$97,MATCH(ROW(F70)-4,'Batch file entries'!$I$2:$I$97,0))),"",(INDEX('Batch file entries'!G$2:G$97,MATCH(ROW(F70)-4,'Batch file entries'!$I$2:$I$97,0))))</f>
        <v/>
      </c>
      <c r="G70" s="24" t="str">
        <f>IF(C70="","",IF(OR(RIGHT(C70,1)="B",RIGHT(C70,1)="C"),IF(VLOOKUP(CONCATENATE(LEFT(C70,3),RIGHT(C70,1)),'create SAMPLE BATCH'!$A$5:$C$40,2,FALSE)="","",VLOOKUP(CONCATENATE(LEFT(C70,3),RIGHT(C70,1)),'create SAMPLE BATCH'!$A$5:$C$40,2,FALSE)),IF(OR(RIGHT(C70,1)="K",RIGHT(C70,1)="L",RIGHT(C70,1)="M"),IF(VLOOKUP(CONCATENATE(LEFT(C70,4),RIGHT(C70,1)),'create SAMPLE BATCH'!$A$5:$C$40,2,FALSE)="","",VLOOKUP(CONCATENATE(LEFT(C70,4),RIGHT(C70,1)),'create SAMPLE BATCH'!$A$5:$C$40,2,FALSE)))))</f>
        <v/>
      </c>
      <c r="H70" s="24" t="str">
        <f>IF(ISNA(INDEX('Batch file entries'!K$2:K$97,MATCH(ROW(F70)-4,'Batch file entries'!$I$2:$I$97,0))),"",(INDEX('Batch file entries'!K$2:K$97,MATCH(ROW(F70)-4,'Batch file entries'!$I$2:$I$97,0))))</f>
        <v/>
      </c>
    </row>
    <row r="71" spans="1:8" x14ac:dyDescent="0.2">
      <c r="A71" s="24" t="str">
        <f>IF(ISNA(INDEX('Batch file entries'!A$2:A$97,MATCH(ROW(A71)-4,'Batch file entries'!$I$2:$I$97,0))),"",(INDEX('Batch file entries'!A$2:A$97,MATCH(ROW(A71)-4,'Batch file entries'!$I$2:$I$97,0))))</f>
        <v/>
      </c>
      <c r="C71" s="24" t="str">
        <f>IF(ISNA(INDEX('Batch file entries'!C$2:C$97,MATCH(ROW(C71)-4,'Batch file entries'!$I$2:$I$97,0))),"",(INDEX('Batch file entries'!C$2:C$97,MATCH(ROW(C71)-4,'Batch file entries'!$I$2:$I$97,0))))</f>
        <v/>
      </c>
      <c r="D71" s="24" t="str">
        <f>IF(ISNA(INDEX('Batch file entries'!E$2:E$97,MATCH(ROW(D71)-4,'Batch file entries'!$I$2:$I$97,0))),"",(INDEX('Batch file entries'!E$2:E$97,MATCH(ROW(D71)-4,'Batch file entries'!$I$2:$I$97,0))))</f>
        <v/>
      </c>
      <c r="E71" s="24" t="str">
        <f>IF(ISNA(INDEX('Batch file entries'!F$2:F$97,MATCH(ROW(E71)-4,'Batch file entries'!$I$2:$I$97,0))),"",(INDEX('Batch file entries'!F$2:F$97,MATCH(ROW(E71)-4,'Batch file entries'!$I$2:$I$97,0))))</f>
        <v/>
      </c>
      <c r="F71" s="24" t="str">
        <f>IF(ISNA(INDEX('Batch file entries'!G$2:G$97,MATCH(ROW(F71)-4,'Batch file entries'!$I$2:$I$97,0))),"",(INDEX('Batch file entries'!G$2:G$97,MATCH(ROW(F71)-4,'Batch file entries'!$I$2:$I$97,0))))</f>
        <v/>
      </c>
      <c r="G71" s="24" t="str">
        <f>IF(C71="","",IF(OR(RIGHT(C71,1)="B",RIGHT(C71,1)="C"),IF(VLOOKUP(CONCATENATE(LEFT(C71,3),RIGHT(C71,1)),'create SAMPLE BATCH'!$A$5:$C$40,2,FALSE)="","",VLOOKUP(CONCATENATE(LEFT(C71,3),RIGHT(C71,1)),'create SAMPLE BATCH'!$A$5:$C$40,2,FALSE)),IF(OR(RIGHT(C71,1)="K",RIGHT(C71,1)="L",RIGHT(C71,1)="M"),IF(VLOOKUP(CONCATENATE(LEFT(C71,4),RIGHT(C71,1)),'create SAMPLE BATCH'!$A$5:$C$40,2,FALSE)="","",VLOOKUP(CONCATENATE(LEFT(C71,4),RIGHT(C71,1)),'create SAMPLE BATCH'!$A$5:$C$40,2,FALSE)))))</f>
        <v/>
      </c>
      <c r="H71" s="24" t="str">
        <f>IF(ISNA(INDEX('Batch file entries'!K$2:K$97,MATCH(ROW(F71)-4,'Batch file entries'!$I$2:$I$97,0))),"",(INDEX('Batch file entries'!K$2:K$97,MATCH(ROW(F71)-4,'Batch file entries'!$I$2:$I$97,0))))</f>
        <v/>
      </c>
    </row>
    <row r="72" spans="1:8" x14ac:dyDescent="0.2">
      <c r="A72" s="24" t="str">
        <f>IF(ISNA(INDEX('Batch file entries'!A$2:A$97,MATCH(ROW(A72)-4,'Batch file entries'!$I$2:$I$97,0))),"",(INDEX('Batch file entries'!A$2:A$97,MATCH(ROW(A72)-4,'Batch file entries'!$I$2:$I$97,0))))</f>
        <v/>
      </c>
      <c r="C72" s="24" t="str">
        <f>IF(ISNA(INDEX('Batch file entries'!C$2:C$97,MATCH(ROW(C72)-4,'Batch file entries'!$I$2:$I$97,0))),"",(INDEX('Batch file entries'!C$2:C$97,MATCH(ROW(C72)-4,'Batch file entries'!$I$2:$I$97,0))))</f>
        <v/>
      </c>
      <c r="D72" s="24" t="str">
        <f>IF(ISNA(INDEX('Batch file entries'!E$2:E$97,MATCH(ROW(D72)-4,'Batch file entries'!$I$2:$I$97,0))),"",(INDEX('Batch file entries'!E$2:E$97,MATCH(ROW(D72)-4,'Batch file entries'!$I$2:$I$97,0))))</f>
        <v/>
      </c>
      <c r="E72" s="24" t="str">
        <f>IF(ISNA(INDEX('Batch file entries'!F$2:F$97,MATCH(ROW(E72)-4,'Batch file entries'!$I$2:$I$97,0))),"",(INDEX('Batch file entries'!F$2:F$97,MATCH(ROW(E72)-4,'Batch file entries'!$I$2:$I$97,0))))</f>
        <v/>
      </c>
      <c r="F72" s="24" t="str">
        <f>IF(ISNA(INDEX('Batch file entries'!G$2:G$97,MATCH(ROW(F72)-4,'Batch file entries'!$I$2:$I$97,0))),"",(INDEX('Batch file entries'!G$2:G$97,MATCH(ROW(F72)-4,'Batch file entries'!$I$2:$I$97,0))))</f>
        <v/>
      </c>
      <c r="G72" s="24" t="str">
        <f>IF(C72="","",IF(OR(RIGHT(C72,1)="B",RIGHT(C72,1)="C"),IF(VLOOKUP(CONCATENATE(LEFT(C72,3),RIGHT(C72,1)),'create SAMPLE BATCH'!$A$5:$C$40,2,FALSE)="","",VLOOKUP(CONCATENATE(LEFT(C72,3),RIGHT(C72,1)),'create SAMPLE BATCH'!$A$5:$C$40,2,FALSE)),IF(OR(RIGHT(C72,1)="K",RIGHT(C72,1)="L",RIGHT(C72,1)="M"),IF(VLOOKUP(CONCATENATE(LEFT(C72,4),RIGHT(C72,1)),'create SAMPLE BATCH'!$A$5:$C$40,2,FALSE)="","",VLOOKUP(CONCATENATE(LEFT(C72,4),RIGHT(C72,1)),'create SAMPLE BATCH'!$A$5:$C$40,2,FALSE)))))</f>
        <v/>
      </c>
      <c r="H72" s="24" t="str">
        <f>IF(ISNA(INDEX('Batch file entries'!K$2:K$97,MATCH(ROW(F72)-4,'Batch file entries'!$I$2:$I$97,0))),"",(INDEX('Batch file entries'!K$2:K$97,MATCH(ROW(F72)-4,'Batch file entries'!$I$2:$I$97,0))))</f>
        <v/>
      </c>
    </row>
    <row r="73" spans="1:8" x14ac:dyDescent="0.2">
      <c r="A73" s="24" t="str">
        <f>IF(ISNA(INDEX('Batch file entries'!A$2:A$97,MATCH(ROW(A73)-4,'Batch file entries'!$I$2:$I$97,0))),"",(INDEX('Batch file entries'!A$2:A$97,MATCH(ROW(A73)-4,'Batch file entries'!$I$2:$I$97,0))))</f>
        <v/>
      </c>
      <c r="C73" s="24" t="str">
        <f>IF(ISNA(INDEX('Batch file entries'!C$2:C$97,MATCH(ROW(C73)-4,'Batch file entries'!$I$2:$I$97,0))),"",(INDEX('Batch file entries'!C$2:C$97,MATCH(ROW(C73)-4,'Batch file entries'!$I$2:$I$97,0))))</f>
        <v/>
      </c>
      <c r="D73" s="24" t="str">
        <f>IF(ISNA(INDEX('Batch file entries'!E$2:E$97,MATCH(ROW(D73)-4,'Batch file entries'!$I$2:$I$97,0))),"",(INDEX('Batch file entries'!E$2:E$97,MATCH(ROW(D73)-4,'Batch file entries'!$I$2:$I$97,0))))</f>
        <v/>
      </c>
      <c r="E73" s="24" t="str">
        <f>IF(ISNA(INDEX('Batch file entries'!F$2:F$97,MATCH(ROW(E73)-4,'Batch file entries'!$I$2:$I$97,0))),"",(INDEX('Batch file entries'!F$2:F$97,MATCH(ROW(E73)-4,'Batch file entries'!$I$2:$I$97,0))))</f>
        <v/>
      </c>
      <c r="F73" s="24" t="str">
        <f>IF(ISNA(INDEX('Batch file entries'!G$2:G$97,MATCH(ROW(F73)-4,'Batch file entries'!$I$2:$I$97,0))),"",(INDEX('Batch file entries'!G$2:G$97,MATCH(ROW(F73)-4,'Batch file entries'!$I$2:$I$97,0))))</f>
        <v/>
      </c>
      <c r="G73" s="24" t="str">
        <f>IF(C73="","",IF(OR(RIGHT(C73,1)="B",RIGHT(C73,1)="C"),IF(VLOOKUP(CONCATENATE(LEFT(C73,3),RIGHT(C73,1)),'create SAMPLE BATCH'!$A$5:$C$40,2,FALSE)="","",VLOOKUP(CONCATENATE(LEFT(C73,3),RIGHT(C73,1)),'create SAMPLE BATCH'!$A$5:$C$40,2,FALSE)),IF(OR(RIGHT(C73,1)="K",RIGHT(C73,1)="L",RIGHT(C73,1)="M"),IF(VLOOKUP(CONCATENATE(LEFT(C73,4),RIGHT(C73,1)),'create SAMPLE BATCH'!$A$5:$C$40,2,FALSE)="","",VLOOKUP(CONCATENATE(LEFT(C73,4),RIGHT(C73,1)),'create SAMPLE BATCH'!$A$5:$C$40,2,FALSE)))))</f>
        <v/>
      </c>
      <c r="H73" s="24" t="str">
        <f>IF(ISNA(INDEX('Batch file entries'!K$2:K$97,MATCH(ROW(F73)-4,'Batch file entries'!$I$2:$I$97,0))),"",(INDEX('Batch file entries'!K$2:K$97,MATCH(ROW(F73)-4,'Batch file entries'!$I$2:$I$97,0))))</f>
        <v/>
      </c>
    </row>
    <row r="74" spans="1:8" x14ac:dyDescent="0.2">
      <c r="A74" s="24" t="str">
        <f>IF(ISNA(INDEX('Batch file entries'!A$2:A$97,MATCH(ROW(A74)-4,'Batch file entries'!$I$2:$I$97,0))),"",(INDEX('Batch file entries'!A$2:A$97,MATCH(ROW(A74)-4,'Batch file entries'!$I$2:$I$97,0))))</f>
        <v/>
      </c>
      <c r="C74" s="24" t="str">
        <f>IF(ISNA(INDEX('Batch file entries'!C$2:C$97,MATCH(ROW(C74)-4,'Batch file entries'!$I$2:$I$97,0))),"",(INDEX('Batch file entries'!C$2:C$97,MATCH(ROW(C74)-4,'Batch file entries'!$I$2:$I$97,0))))</f>
        <v/>
      </c>
      <c r="D74" s="24" t="str">
        <f>IF(ISNA(INDEX('Batch file entries'!E$2:E$97,MATCH(ROW(D74)-4,'Batch file entries'!$I$2:$I$97,0))),"",(INDEX('Batch file entries'!E$2:E$97,MATCH(ROW(D74)-4,'Batch file entries'!$I$2:$I$97,0))))</f>
        <v/>
      </c>
      <c r="E74" s="24" t="str">
        <f>IF(ISNA(INDEX('Batch file entries'!F$2:F$97,MATCH(ROW(E74)-4,'Batch file entries'!$I$2:$I$97,0))),"",(INDEX('Batch file entries'!F$2:F$97,MATCH(ROW(E74)-4,'Batch file entries'!$I$2:$I$97,0))))</f>
        <v/>
      </c>
      <c r="F74" s="24" t="str">
        <f>IF(ISNA(INDEX('Batch file entries'!G$2:G$97,MATCH(ROW(F74)-4,'Batch file entries'!$I$2:$I$97,0))),"",(INDEX('Batch file entries'!G$2:G$97,MATCH(ROW(F74)-4,'Batch file entries'!$I$2:$I$97,0))))</f>
        <v/>
      </c>
      <c r="G74" s="24" t="str">
        <f>IF(C74="","",IF(OR(RIGHT(C74,1)="B",RIGHT(C74,1)="C"),IF(VLOOKUP(CONCATENATE(LEFT(C74,3),RIGHT(C74,1)),'create SAMPLE BATCH'!$A$5:$C$40,2,FALSE)="","",VLOOKUP(CONCATENATE(LEFT(C74,3),RIGHT(C74,1)),'create SAMPLE BATCH'!$A$5:$C$40,2,FALSE)),IF(OR(RIGHT(C74,1)="K",RIGHT(C74,1)="L",RIGHT(C74,1)="M"),IF(VLOOKUP(CONCATENATE(LEFT(C74,4),RIGHT(C74,1)),'create SAMPLE BATCH'!$A$5:$C$40,2,FALSE)="","",VLOOKUP(CONCATENATE(LEFT(C74,4),RIGHT(C74,1)),'create SAMPLE BATCH'!$A$5:$C$40,2,FALSE)))))</f>
        <v/>
      </c>
      <c r="H74" s="24" t="str">
        <f>IF(ISNA(INDEX('Batch file entries'!K$2:K$97,MATCH(ROW(F74)-4,'Batch file entries'!$I$2:$I$97,0))),"",(INDEX('Batch file entries'!K$2:K$97,MATCH(ROW(F74)-4,'Batch file entries'!$I$2:$I$97,0))))</f>
        <v/>
      </c>
    </row>
    <row r="75" spans="1:8" x14ac:dyDescent="0.2">
      <c r="A75" s="24" t="str">
        <f>IF(ISNA(INDEX('Batch file entries'!A$2:A$97,MATCH(ROW(A75)-4,'Batch file entries'!$I$2:$I$97,0))),"",(INDEX('Batch file entries'!A$2:A$97,MATCH(ROW(A75)-4,'Batch file entries'!$I$2:$I$97,0))))</f>
        <v/>
      </c>
      <c r="C75" s="24" t="str">
        <f>IF(ISNA(INDEX('Batch file entries'!C$2:C$97,MATCH(ROW(C75)-4,'Batch file entries'!$I$2:$I$97,0))),"",(INDEX('Batch file entries'!C$2:C$97,MATCH(ROW(C75)-4,'Batch file entries'!$I$2:$I$97,0))))</f>
        <v/>
      </c>
      <c r="D75" s="24" t="str">
        <f>IF(ISNA(INDEX('Batch file entries'!E$2:E$97,MATCH(ROW(D75)-4,'Batch file entries'!$I$2:$I$97,0))),"",(INDEX('Batch file entries'!E$2:E$97,MATCH(ROW(D75)-4,'Batch file entries'!$I$2:$I$97,0))))</f>
        <v/>
      </c>
      <c r="E75" s="24" t="str">
        <f>IF(ISNA(INDEX('Batch file entries'!F$2:F$97,MATCH(ROW(E75)-4,'Batch file entries'!$I$2:$I$97,0))),"",(INDEX('Batch file entries'!F$2:F$97,MATCH(ROW(E75)-4,'Batch file entries'!$I$2:$I$97,0))))</f>
        <v/>
      </c>
      <c r="F75" s="24" t="str">
        <f>IF(ISNA(INDEX('Batch file entries'!G$2:G$97,MATCH(ROW(F75)-4,'Batch file entries'!$I$2:$I$97,0))),"",(INDEX('Batch file entries'!G$2:G$97,MATCH(ROW(F75)-4,'Batch file entries'!$I$2:$I$97,0))))</f>
        <v/>
      </c>
      <c r="G75" s="24" t="str">
        <f>IF(C75="","",IF(OR(RIGHT(C75,1)="B",RIGHT(C75,1)="C"),IF(VLOOKUP(CONCATENATE(LEFT(C75,3),RIGHT(C75,1)),'create SAMPLE BATCH'!$A$5:$C$40,2,FALSE)="","",VLOOKUP(CONCATENATE(LEFT(C75,3),RIGHT(C75,1)),'create SAMPLE BATCH'!$A$5:$C$40,2,FALSE)),IF(OR(RIGHT(C75,1)="K",RIGHT(C75,1)="L",RIGHT(C75,1)="M"),IF(VLOOKUP(CONCATENATE(LEFT(C75,4),RIGHT(C75,1)),'create SAMPLE BATCH'!$A$5:$C$40,2,FALSE)="","",VLOOKUP(CONCATENATE(LEFT(C75,4),RIGHT(C75,1)),'create SAMPLE BATCH'!$A$5:$C$40,2,FALSE)))))</f>
        <v/>
      </c>
      <c r="H75" s="24" t="str">
        <f>IF(ISNA(INDEX('Batch file entries'!K$2:K$97,MATCH(ROW(F75)-4,'Batch file entries'!$I$2:$I$97,0))),"",(INDEX('Batch file entries'!K$2:K$97,MATCH(ROW(F75)-4,'Batch file entries'!$I$2:$I$97,0))))</f>
        <v/>
      </c>
    </row>
    <row r="76" spans="1:8" x14ac:dyDescent="0.2">
      <c r="A76" s="24" t="str">
        <f>IF(ISNA(INDEX('Batch file entries'!A$2:A$97,MATCH(ROW(A76)-4,'Batch file entries'!$I$2:$I$97,0))),"",(INDEX('Batch file entries'!A$2:A$97,MATCH(ROW(A76)-4,'Batch file entries'!$I$2:$I$97,0))))</f>
        <v/>
      </c>
      <c r="C76" s="24" t="str">
        <f>IF(ISNA(INDEX('Batch file entries'!C$2:C$97,MATCH(ROW(C76)-4,'Batch file entries'!$I$2:$I$97,0))),"",(INDEX('Batch file entries'!C$2:C$97,MATCH(ROW(C76)-4,'Batch file entries'!$I$2:$I$97,0))))</f>
        <v/>
      </c>
      <c r="D76" s="24" t="str">
        <f>IF(ISNA(INDEX('Batch file entries'!E$2:E$97,MATCH(ROW(D76)-4,'Batch file entries'!$I$2:$I$97,0))),"",(INDEX('Batch file entries'!E$2:E$97,MATCH(ROW(D76)-4,'Batch file entries'!$I$2:$I$97,0))))</f>
        <v/>
      </c>
      <c r="E76" s="24" t="str">
        <f>IF(ISNA(INDEX('Batch file entries'!F$2:F$97,MATCH(ROW(E76)-4,'Batch file entries'!$I$2:$I$97,0))),"",(INDEX('Batch file entries'!F$2:F$97,MATCH(ROW(E76)-4,'Batch file entries'!$I$2:$I$97,0))))</f>
        <v/>
      </c>
      <c r="F76" s="24" t="str">
        <f>IF(ISNA(INDEX('Batch file entries'!G$2:G$97,MATCH(ROW(F76)-4,'Batch file entries'!$I$2:$I$97,0))),"",(INDEX('Batch file entries'!G$2:G$97,MATCH(ROW(F76)-4,'Batch file entries'!$I$2:$I$97,0))))</f>
        <v/>
      </c>
      <c r="G76" s="24" t="str">
        <f>IF(C76="","",IF(OR(RIGHT(C76,1)="B",RIGHT(C76,1)="C"),IF(VLOOKUP(CONCATENATE(LEFT(C76,3),RIGHT(C76,1)),'create SAMPLE BATCH'!$A$5:$C$40,2,FALSE)="","",VLOOKUP(CONCATENATE(LEFT(C76,3),RIGHT(C76,1)),'create SAMPLE BATCH'!$A$5:$C$40,2,FALSE)),IF(OR(RIGHT(C76,1)="K",RIGHT(C76,1)="L",RIGHT(C76,1)="M"),IF(VLOOKUP(CONCATENATE(LEFT(C76,4),RIGHT(C76,1)),'create SAMPLE BATCH'!$A$5:$C$40,2,FALSE)="","",VLOOKUP(CONCATENATE(LEFT(C76,4),RIGHT(C76,1)),'create SAMPLE BATCH'!$A$5:$C$40,2,FALSE)))))</f>
        <v/>
      </c>
      <c r="H76" s="24" t="str">
        <f>IF(ISNA(INDEX('Batch file entries'!K$2:K$97,MATCH(ROW(F76)-4,'Batch file entries'!$I$2:$I$97,0))),"",(INDEX('Batch file entries'!K$2:K$97,MATCH(ROW(F76)-4,'Batch file entries'!$I$2:$I$97,0))))</f>
        <v/>
      </c>
    </row>
    <row r="77" spans="1:8" x14ac:dyDescent="0.2">
      <c r="A77" s="24" t="str">
        <f>IF(ISNA(INDEX('Batch file entries'!A$2:A$97,MATCH(ROW(A77)-4,'Batch file entries'!$I$2:$I$97,0))),"",(INDEX('Batch file entries'!A$2:A$97,MATCH(ROW(A77)-4,'Batch file entries'!$I$2:$I$97,0))))</f>
        <v/>
      </c>
      <c r="C77" s="24" t="str">
        <f>IF(ISNA(INDEX('Batch file entries'!C$2:C$97,MATCH(ROW(C77)-4,'Batch file entries'!$I$2:$I$97,0))),"",(INDEX('Batch file entries'!C$2:C$97,MATCH(ROW(C77)-4,'Batch file entries'!$I$2:$I$97,0))))</f>
        <v/>
      </c>
      <c r="D77" s="24" t="str">
        <f>IF(ISNA(INDEX('Batch file entries'!E$2:E$97,MATCH(ROW(D77)-4,'Batch file entries'!$I$2:$I$97,0))),"",(INDEX('Batch file entries'!E$2:E$97,MATCH(ROW(D77)-4,'Batch file entries'!$I$2:$I$97,0))))</f>
        <v/>
      </c>
      <c r="E77" s="24" t="str">
        <f>IF(ISNA(INDEX('Batch file entries'!F$2:F$97,MATCH(ROW(E77)-4,'Batch file entries'!$I$2:$I$97,0))),"",(INDEX('Batch file entries'!F$2:F$97,MATCH(ROW(E77)-4,'Batch file entries'!$I$2:$I$97,0))))</f>
        <v/>
      </c>
      <c r="F77" s="24" t="str">
        <f>IF(ISNA(INDEX('Batch file entries'!G$2:G$97,MATCH(ROW(F77)-4,'Batch file entries'!$I$2:$I$97,0))),"",(INDEX('Batch file entries'!G$2:G$97,MATCH(ROW(F77)-4,'Batch file entries'!$I$2:$I$97,0))))</f>
        <v/>
      </c>
      <c r="G77" s="24" t="str">
        <f>IF(C77="","",IF(OR(RIGHT(C77,1)="B",RIGHT(C77,1)="C"),IF(VLOOKUP(CONCATENATE(LEFT(C77,3),RIGHT(C77,1)),'create SAMPLE BATCH'!$A$5:$C$40,2,FALSE)="","",VLOOKUP(CONCATENATE(LEFT(C77,3),RIGHT(C77,1)),'create SAMPLE BATCH'!$A$5:$C$40,2,FALSE)),IF(OR(RIGHT(C77,1)="K",RIGHT(C77,1)="L",RIGHT(C77,1)="M"),IF(VLOOKUP(CONCATENATE(LEFT(C77,4),RIGHT(C77,1)),'create SAMPLE BATCH'!$A$5:$C$40,2,FALSE)="","",VLOOKUP(CONCATENATE(LEFT(C77,4),RIGHT(C77,1)),'create SAMPLE BATCH'!$A$5:$C$40,2,FALSE)))))</f>
        <v/>
      </c>
      <c r="H77" s="24" t="str">
        <f>IF(ISNA(INDEX('Batch file entries'!K$2:K$97,MATCH(ROW(F77)-4,'Batch file entries'!$I$2:$I$97,0))),"",(INDEX('Batch file entries'!K$2:K$97,MATCH(ROW(F77)-4,'Batch file entries'!$I$2:$I$97,0))))</f>
        <v/>
      </c>
    </row>
    <row r="78" spans="1:8" x14ac:dyDescent="0.2">
      <c r="A78" s="24" t="str">
        <f>IF(ISNA(INDEX('Batch file entries'!A$2:A$97,MATCH(ROW(A78)-4,'Batch file entries'!$I$2:$I$97,0))),"",(INDEX('Batch file entries'!A$2:A$97,MATCH(ROW(A78)-4,'Batch file entries'!$I$2:$I$97,0))))</f>
        <v/>
      </c>
      <c r="C78" s="24" t="str">
        <f>IF(ISNA(INDEX('Batch file entries'!C$2:C$97,MATCH(ROW(C78)-4,'Batch file entries'!$I$2:$I$97,0))),"",(INDEX('Batch file entries'!C$2:C$97,MATCH(ROW(C78)-4,'Batch file entries'!$I$2:$I$97,0))))</f>
        <v/>
      </c>
      <c r="D78" s="24" t="str">
        <f>IF(ISNA(INDEX('Batch file entries'!E$2:E$97,MATCH(ROW(D78)-4,'Batch file entries'!$I$2:$I$97,0))),"",(INDEX('Batch file entries'!E$2:E$97,MATCH(ROW(D78)-4,'Batch file entries'!$I$2:$I$97,0))))</f>
        <v/>
      </c>
      <c r="E78" s="24" t="str">
        <f>IF(ISNA(INDEX('Batch file entries'!F$2:F$97,MATCH(ROW(E78)-4,'Batch file entries'!$I$2:$I$97,0))),"",(INDEX('Batch file entries'!F$2:F$97,MATCH(ROW(E78)-4,'Batch file entries'!$I$2:$I$97,0))))</f>
        <v/>
      </c>
      <c r="F78" s="24" t="str">
        <f>IF(ISNA(INDEX('Batch file entries'!G$2:G$97,MATCH(ROW(F78)-4,'Batch file entries'!$I$2:$I$97,0))),"",(INDEX('Batch file entries'!G$2:G$97,MATCH(ROW(F78)-4,'Batch file entries'!$I$2:$I$97,0))))</f>
        <v/>
      </c>
      <c r="G78" s="24" t="str">
        <f>IF(C78="","",IF(OR(RIGHT(C78,1)="B",RIGHT(C78,1)="C"),IF(VLOOKUP(CONCATENATE(LEFT(C78,3),RIGHT(C78,1)),'create SAMPLE BATCH'!$A$5:$C$40,2,FALSE)="","",VLOOKUP(CONCATENATE(LEFT(C78,3),RIGHT(C78,1)),'create SAMPLE BATCH'!$A$5:$C$40,2,FALSE)),IF(OR(RIGHT(C78,1)="K",RIGHT(C78,1)="L",RIGHT(C78,1)="M"),IF(VLOOKUP(CONCATENATE(LEFT(C78,4),RIGHT(C78,1)),'create SAMPLE BATCH'!$A$5:$C$40,2,FALSE)="","",VLOOKUP(CONCATENATE(LEFT(C78,4),RIGHT(C78,1)),'create SAMPLE BATCH'!$A$5:$C$40,2,FALSE)))))</f>
        <v/>
      </c>
      <c r="H78" s="24" t="str">
        <f>IF(ISNA(INDEX('Batch file entries'!K$2:K$97,MATCH(ROW(F78)-4,'Batch file entries'!$I$2:$I$97,0))),"",(INDEX('Batch file entries'!K$2:K$97,MATCH(ROW(F78)-4,'Batch file entries'!$I$2:$I$97,0))))</f>
        <v/>
      </c>
    </row>
    <row r="79" spans="1:8" x14ac:dyDescent="0.2">
      <c r="A79" s="24" t="str">
        <f>IF(ISNA(INDEX('Batch file entries'!A$2:A$97,MATCH(ROW(A79)-4,'Batch file entries'!$I$2:$I$97,0))),"",(INDEX('Batch file entries'!A$2:A$97,MATCH(ROW(A79)-4,'Batch file entries'!$I$2:$I$97,0))))</f>
        <v/>
      </c>
      <c r="C79" s="24" t="str">
        <f>IF(ISNA(INDEX('Batch file entries'!C$2:C$97,MATCH(ROW(C79)-4,'Batch file entries'!$I$2:$I$97,0))),"",(INDEX('Batch file entries'!C$2:C$97,MATCH(ROW(C79)-4,'Batch file entries'!$I$2:$I$97,0))))</f>
        <v/>
      </c>
      <c r="D79" s="24" t="str">
        <f>IF(ISNA(INDEX('Batch file entries'!E$2:E$97,MATCH(ROW(D79)-4,'Batch file entries'!$I$2:$I$97,0))),"",(INDEX('Batch file entries'!E$2:E$97,MATCH(ROW(D79)-4,'Batch file entries'!$I$2:$I$97,0))))</f>
        <v/>
      </c>
      <c r="E79" s="24" t="str">
        <f>IF(ISNA(INDEX('Batch file entries'!F$2:F$97,MATCH(ROW(E79)-4,'Batch file entries'!$I$2:$I$97,0))),"",(INDEX('Batch file entries'!F$2:F$97,MATCH(ROW(E79)-4,'Batch file entries'!$I$2:$I$97,0))))</f>
        <v/>
      </c>
      <c r="F79" s="24" t="str">
        <f>IF(ISNA(INDEX('Batch file entries'!G$2:G$97,MATCH(ROW(F79)-4,'Batch file entries'!$I$2:$I$97,0))),"",(INDEX('Batch file entries'!G$2:G$97,MATCH(ROW(F79)-4,'Batch file entries'!$I$2:$I$97,0))))</f>
        <v/>
      </c>
      <c r="G79" s="24" t="str">
        <f>IF(C79="","",IF(OR(RIGHT(C79,1)="B",RIGHT(C79,1)="C"),IF(VLOOKUP(CONCATENATE(LEFT(C79,3),RIGHT(C79,1)),'create SAMPLE BATCH'!$A$5:$C$40,2,FALSE)="","",VLOOKUP(CONCATENATE(LEFT(C79,3),RIGHT(C79,1)),'create SAMPLE BATCH'!$A$5:$C$40,2,FALSE)),IF(OR(RIGHT(C79,1)="K",RIGHT(C79,1)="L",RIGHT(C79,1)="M"),IF(VLOOKUP(CONCATENATE(LEFT(C79,4),RIGHT(C79,1)),'create SAMPLE BATCH'!$A$5:$C$40,2,FALSE)="","",VLOOKUP(CONCATENATE(LEFT(C79,4),RIGHT(C79,1)),'create SAMPLE BATCH'!$A$5:$C$40,2,FALSE)))))</f>
        <v/>
      </c>
      <c r="H79" s="24" t="str">
        <f>IF(ISNA(INDEX('Batch file entries'!K$2:K$97,MATCH(ROW(F79)-4,'Batch file entries'!$I$2:$I$97,0))),"",(INDEX('Batch file entries'!K$2:K$97,MATCH(ROW(F79)-4,'Batch file entries'!$I$2:$I$97,0))))</f>
        <v/>
      </c>
    </row>
    <row r="80" spans="1:8" x14ac:dyDescent="0.2">
      <c r="A80" s="24" t="str">
        <f>IF(ISNA(INDEX('Batch file entries'!A$2:A$97,MATCH(ROW(A80)-4,'Batch file entries'!$I$2:$I$97,0))),"",(INDEX('Batch file entries'!A$2:A$97,MATCH(ROW(A80)-4,'Batch file entries'!$I$2:$I$97,0))))</f>
        <v/>
      </c>
      <c r="C80" s="24" t="str">
        <f>IF(ISNA(INDEX('Batch file entries'!C$2:C$97,MATCH(ROW(C80)-4,'Batch file entries'!$I$2:$I$97,0))),"",(INDEX('Batch file entries'!C$2:C$97,MATCH(ROW(C80)-4,'Batch file entries'!$I$2:$I$97,0))))</f>
        <v/>
      </c>
      <c r="D80" s="24" t="str">
        <f>IF(ISNA(INDEX('Batch file entries'!E$2:E$97,MATCH(ROW(D80)-4,'Batch file entries'!$I$2:$I$97,0))),"",(INDEX('Batch file entries'!E$2:E$97,MATCH(ROW(D80)-4,'Batch file entries'!$I$2:$I$97,0))))</f>
        <v/>
      </c>
      <c r="E80" s="24" t="str">
        <f>IF(ISNA(INDEX('Batch file entries'!F$2:F$97,MATCH(ROW(E80)-4,'Batch file entries'!$I$2:$I$97,0))),"",(INDEX('Batch file entries'!F$2:F$97,MATCH(ROW(E80)-4,'Batch file entries'!$I$2:$I$97,0))))</f>
        <v/>
      </c>
      <c r="F80" s="24" t="str">
        <f>IF(ISNA(INDEX('Batch file entries'!G$2:G$97,MATCH(ROW(F80)-4,'Batch file entries'!$I$2:$I$97,0))),"",(INDEX('Batch file entries'!G$2:G$97,MATCH(ROW(F80)-4,'Batch file entries'!$I$2:$I$97,0))))</f>
        <v/>
      </c>
      <c r="G80" s="24" t="str">
        <f>IF(C80="","",IF(OR(RIGHT(C80,1)="B",RIGHT(C80,1)="C"),IF(VLOOKUP(CONCATENATE(LEFT(C80,3),RIGHT(C80,1)),'create SAMPLE BATCH'!$A$5:$C$40,2,FALSE)="","",VLOOKUP(CONCATENATE(LEFT(C80,3),RIGHT(C80,1)),'create SAMPLE BATCH'!$A$5:$C$40,2,FALSE)),IF(OR(RIGHT(C80,1)="K",RIGHT(C80,1)="L",RIGHT(C80,1)="M"),IF(VLOOKUP(CONCATENATE(LEFT(C80,4),RIGHT(C80,1)),'create SAMPLE BATCH'!$A$5:$C$40,2,FALSE)="","",VLOOKUP(CONCATENATE(LEFT(C80,4),RIGHT(C80,1)),'create SAMPLE BATCH'!$A$5:$C$40,2,FALSE)))))</f>
        <v/>
      </c>
      <c r="H80" s="24" t="str">
        <f>IF(ISNA(INDEX('Batch file entries'!K$2:K$97,MATCH(ROW(F80)-4,'Batch file entries'!$I$2:$I$97,0))),"",(INDEX('Batch file entries'!K$2:K$97,MATCH(ROW(F80)-4,'Batch file entries'!$I$2:$I$97,0))))</f>
        <v/>
      </c>
    </row>
    <row r="81" spans="1:8" x14ac:dyDescent="0.2">
      <c r="A81" s="24" t="str">
        <f>IF(ISNA(INDEX('Batch file entries'!A$2:A$97,MATCH(ROW(A81)-4,'Batch file entries'!$I$2:$I$97,0))),"",(INDEX('Batch file entries'!A$2:A$97,MATCH(ROW(A81)-4,'Batch file entries'!$I$2:$I$97,0))))</f>
        <v/>
      </c>
      <c r="C81" s="24" t="str">
        <f>IF(ISNA(INDEX('Batch file entries'!C$2:C$97,MATCH(ROW(C81)-4,'Batch file entries'!$I$2:$I$97,0))),"",(INDEX('Batch file entries'!C$2:C$97,MATCH(ROW(C81)-4,'Batch file entries'!$I$2:$I$97,0))))</f>
        <v/>
      </c>
      <c r="D81" s="24" t="str">
        <f>IF(ISNA(INDEX('Batch file entries'!E$2:E$97,MATCH(ROW(D81)-4,'Batch file entries'!$I$2:$I$97,0))),"",(INDEX('Batch file entries'!E$2:E$97,MATCH(ROW(D81)-4,'Batch file entries'!$I$2:$I$97,0))))</f>
        <v/>
      </c>
      <c r="E81" s="24" t="str">
        <f>IF(ISNA(INDEX('Batch file entries'!F$2:F$97,MATCH(ROW(E81)-4,'Batch file entries'!$I$2:$I$97,0))),"",(INDEX('Batch file entries'!F$2:F$97,MATCH(ROW(E81)-4,'Batch file entries'!$I$2:$I$97,0))))</f>
        <v/>
      </c>
      <c r="F81" s="24" t="str">
        <f>IF(ISNA(INDEX('Batch file entries'!G$2:G$97,MATCH(ROW(F81)-4,'Batch file entries'!$I$2:$I$97,0))),"",(INDEX('Batch file entries'!G$2:G$97,MATCH(ROW(F81)-4,'Batch file entries'!$I$2:$I$97,0))))</f>
        <v/>
      </c>
      <c r="G81" s="24" t="str">
        <f>IF(C81="","",IF(OR(RIGHT(C81,1)="B",RIGHT(C81,1)="C"),IF(VLOOKUP(CONCATENATE(LEFT(C81,3),RIGHT(C81,1)),'create SAMPLE BATCH'!$A$5:$C$40,2,FALSE)="","",VLOOKUP(CONCATENATE(LEFT(C81,3),RIGHT(C81,1)),'create SAMPLE BATCH'!$A$5:$C$40,2,FALSE)),IF(OR(RIGHT(C81,1)="K",RIGHT(C81,1)="L",RIGHT(C81,1)="M"),IF(VLOOKUP(CONCATENATE(LEFT(C81,4),RIGHT(C81,1)),'create SAMPLE BATCH'!$A$5:$C$40,2,FALSE)="","",VLOOKUP(CONCATENATE(LEFT(C81,4),RIGHT(C81,1)),'create SAMPLE BATCH'!$A$5:$C$40,2,FALSE)))))</f>
        <v/>
      </c>
      <c r="H81" s="24" t="str">
        <f>IF(ISNA(INDEX('Batch file entries'!K$2:K$97,MATCH(ROW(F81)-4,'Batch file entries'!$I$2:$I$97,0))),"",(INDEX('Batch file entries'!K$2:K$97,MATCH(ROW(F81)-4,'Batch file entries'!$I$2:$I$97,0))))</f>
        <v/>
      </c>
    </row>
    <row r="82" spans="1:8" x14ac:dyDescent="0.2">
      <c r="A82" s="24" t="str">
        <f>IF(ISNA(INDEX('Batch file entries'!A$2:A$97,MATCH(ROW(A82)-4,'Batch file entries'!$I$2:$I$97,0))),"",(INDEX('Batch file entries'!A$2:A$97,MATCH(ROW(A82)-4,'Batch file entries'!$I$2:$I$97,0))))</f>
        <v/>
      </c>
      <c r="C82" s="24" t="str">
        <f>IF(ISNA(INDEX('Batch file entries'!C$2:C$97,MATCH(ROW(C82)-4,'Batch file entries'!$I$2:$I$97,0))),"",(INDEX('Batch file entries'!C$2:C$97,MATCH(ROW(C82)-4,'Batch file entries'!$I$2:$I$97,0))))</f>
        <v/>
      </c>
      <c r="D82" s="24" t="str">
        <f>IF(ISNA(INDEX('Batch file entries'!E$2:E$97,MATCH(ROW(D82)-4,'Batch file entries'!$I$2:$I$97,0))),"",(INDEX('Batch file entries'!E$2:E$97,MATCH(ROW(D82)-4,'Batch file entries'!$I$2:$I$97,0))))</f>
        <v/>
      </c>
      <c r="E82" s="24" t="str">
        <f>IF(ISNA(INDEX('Batch file entries'!F$2:F$97,MATCH(ROW(E82)-4,'Batch file entries'!$I$2:$I$97,0))),"",(INDEX('Batch file entries'!F$2:F$97,MATCH(ROW(E82)-4,'Batch file entries'!$I$2:$I$97,0))))</f>
        <v/>
      </c>
      <c r="F82" s="24" t="str">
        <f>IF(ISNA(INDEX('Batch file entries'!G$2:G$97,MATCH(ROW(F82)-4,'Batch file entries'!$I$2:$I$97,0))),"",(INDEX('Batch file entries'!G$2:G$97,MATCH(ROW(F82)-4,'Batch file entries'!$I$2:$I$97,0))))</f>
        <v/>
      </c>
      <c r="G82" s="24" t="str">
        <f>IF(C82="","",IF(OR(RIGHT(C82,1)="B",RIGHT(C82,1)="C"),IF(VLOOKUP(CONCATENATE(LEFT(C82,3),RIGHT(C82,1)),'create SAMPLE BATCH'!$A$5:$C$40,2,FALSE)="","",VLOOKUP(CONCATENATE(LEFT(C82,3),RIGHT(C82,1)),'create SAMPLE BATCH'!$A$5:$C$40,2,FALSE)),IF(OR(RIGHT(C82,1)="K",RIGHT(C82,1)="L",RIGHT(C82,1)="M"),IF(VLOOKUP(CONCATENATE(LEFT(C82,4),RIGHT(C82,1)),'create SAMPLE BATCH'!$A$5:$C$40,2,FALSE)="","",VLOOKUP(CONCATENATE(LEFT(C82,4),RIGHT(C82,1)),'create SAMPLE BATCH'!$A$5:$C$40,2,FALSE)))))</f>
        <v/>
      </c>
      <c r="H82" s="24" t="str">
        <f>IF(ISNA(INDEX('Batch file entries'!K$2:K$97,MATCH(ROW(F82)-4,'Batch file entries'!$I$2:$I$97,0))),"",(INDEX('Batch file entries'!K$2:K$97,MATCH(ROW(F82)-4,'Batch file entries'!$I$2:$I$97,0))))</f>
        <v/>
      </c>
    </row>
    <row r="83" spans="1:8" x14ac:dyDescent="0.2">
      <c r="A83" s="24" t="str">
        <f>IF(ISNA(INDEX('Batch file entries'!A$2:A$97,MATCH(ROW(A83)-4,'Batch file entries'!$I$2:$I$97,0))),"",(INDEX('Batch file entries'!A$2:A$97,MATCH(ROW(A83)-4,'Batch file entries'!$I$2:$I$97,0))))</f>
        <v/>
      </c>
      <c r="C83" s="24" t="str">
        <f>IF(ISNA(INDEX('Batch file entries'!C$2:C$97,MATCH(ROW(C83)-4,'Batch file entries'!$I$2:$I$97,0))),"",(INDEX('Batch file entries'!C$2:C$97,MATCH(ROW(C83)-4,'Batch file entries'!$I$2:$I$97,0))))</f>
        <v/>
      </c>
      <c r="D83" s="24" t="str">
        <f>IF(ISNA(INDEX('Batch file entries'!E$2:E$97,MATCH(ROW(D83)-4,'Batch file entries'!$I$2:$I$97,0))),"",(INDEX('Batch file entries'!E$2:E$97,MATCH(ROW(D83)-4,'Batch file entries'!$I$2:$I$97,0))))</f>
        <v/>
      </c>
      <c r="E83" s="24" t="str">
        <f>IF(ISNA(INDEX('Batch file entries'!F$2:F$97,MATCH(ROW(E83)-4,'Batch file entries'!$I$2:$I$97,0))),"",(INDEX('Batch file entries'!F$2:F$97,MATCH(ROW(E83)-4,'Batch file entries'!$I$2:$I$97,0))))</f>
        <v/>
      </c>
      <c r="F83" s="24" t="str">
        <f>IF(ISNA(INDEX('Batch file entries'!G$2:G$97,MATCH(ROW(F83)-4,'Batch file entries'!$I$2:$I$97,0))),"",(INDEX('Batch file entries'!G$2:G$97,MATCH(ROW(F83)-4,'Batch file entries'!$I$2:$I$97,0))))</f>
        <v/>
      </c>
      <c r="G83" s="24" t="str">
        <f>IF(C83="","",IF(OR(RIGHT(C83,1)="B",RIGHT(C83,1)="C"),IF(VLOOKUP(CONCATENATE(LEFT(C83,3),RIGHT(C83,1)),'create SAMPLE BATCH'!$A$5:$C$40,2,FALSE)="","",VLOOKUP(CONCATENATE(LEFT(C83,3),RIGHT(C83,1)),'create SAMPLE BATCH'!$A$5:$C$40,2,FALSE)),IF(OR(RIGHT(C83,1)="K",RIGHT(C83,1)="L",RIGHT(C83,1)="M"),IF(VLOOKUP(CONCATENATE(LEFT(C83,4),RIGHT(C83,1)),'create SAMPLE BATCH'!$A$5:$C$40,2,FALSE)="","",VLOOKUP(CONCATENATE(LEFT(C83,4),RIGHT(C83,1)),'create SAMPLE BATCH'!$A$5:$C$40,2,FALSE)))))</f>
        <v/>
      </c>
      <c r="H83" s="24" t="str">
        <f>IF(ISNA(INDEX('Batch file entries'!K$2:K$97,MATCH(ROW(F83)-4,'Batch file entries'!$I$2:$I$97,0))),"",(INDEX('Batch file entries'!K$2:K$97,MATCH(ROW(F83)-4,'Batch file entries'!$I$2:$I$97,0))))</f>
        <v/>
      </c>
    </row>
    <row r="84" spans="1:8" x14ac:dyDescent="0.2">
      <c r="A84" s="24" t="str">
        <f>IF(ISNA(INDEX('Batch file entries'!A$2:A$97,MATCH(ROW(A84)-4,'Batch file entries'!$I$2:$I$97,0))),"",(INDEX('Batch file entries'!A$2:A$97,MATCH(ROW(A84)-4,'Batch file entries'!$I$2:$I$97,0))))</f>
        <v/>
      </c>
      <c r="C84" s="24" t="str">
        <f>IF(ISNA(INDEX('Batch file entries'!C$2:C$97,MATCH(ROW(C84)-4,'Batch file entries'!$I$2:$I$97,0))),"",(INDEX('Batch file entries'!C$2:C$97,MATCH(ROW(C84)-4,'Batch file entries'!$I$2:$I$97,0))))</f>
        <v/>
      </c>
      <c r="D84" s="24" t="str">
        <f>IF(ISNA(INDEX('Batch file entries'!E$2:E$97,MATCH(ROW(D84)-4,'Batch file entries'!$I$2:$I$97,0))),"",(INDEX('Batch file entries'!E$2:E$97,MATCH(ROW(D84)-4,'Batch file entries'!$I$2:$I$97,0))))</f>
        <v/>
      </c>
      <c r="E84" s="24" t="str">
        <f>IF(ISNA(INDEX('Batch file entries'!F$2:F$97,MATCH(ROW(E84)-4,'Batch file entries'!$I$2:$I$97,0))),"",(INDEX('Batch file entries'!F$2:F$97,MATCH(ROW(E84)-4,'Batch file entries'!$I$2:$I$97,0))))</f>
        <v/>
      </c>
      <c r="F84" s="24" t="str">
        <f>IF(ISNA(INDEX('Batch file entries'!G$2:G$97,MATCH(ROW(F84)-4,'Batch file entries'!$I$2:$I$97,0))),"",(INDEX('Batch file entries'!G$2:G$97,MATCH(ROW(F84)-4,'Batch file entries'!$I$2:$I$97,0))))</f>
        <v/>
      </c>
      <c r="G84" s="24" t="str">
        <f>IF(C84="","",IF(OR(RIGHT(C84,1)="B",RIGHT(C84,1)="C"),IF(VLOOKUP(CONCATENATE(LEFT(C84,3),RIGHT(C84,1)),'create SAMPLE BATCH'!$A$5:$C$40,2,FALSE)="","",VLOOKUP(CONCATENATE(LEFT(C84,3),RIGHT(C84,1)),'create SAMPLE BATCH'!$A$5:$C$40,2,FALSE)),IF(OR(RIGHT(C84,1)="K",RIGHT(C84,1)="L",RIGHT(C84,1)="M"),IF(VLOOKUP(CONCATENATE(LEFT(C84,4),RIGHT(C84,1)),'create SAMPLE BATCH'!$A$5:$C$40,2,FALSE)="","",VLOOKUP(CONCATENATE(LEFT(C84,4),RIGHT(C84,1)),'create SAMPLE BATCH'!$A$5:$C$40,2,FALSE)))))</f>
        <v/>
      </c>
      <c r="H84" s="24" t="str">
        <f>IF(ISNA(INDEX('Batch file entries'!K$2:K$97,MATCH(ROW(F84)-4,'Batch file entries'!$I$2:$I$97,0))),"",(INDEX('Batch file entries'!K$2:K$97,MATCH(ROW(F84)-4,'Batch file entries'!$I$2:$I$97,0))))</f>
        <v/>
      </c>
    </row>
    <row r="85" spans="1:8" x14ac:dyDescent="0.2">
      <c r="A85" s="24" t="str">
        <f>IF(ISNA(INDEX('Batch file entries'!A$2:A$97,MATCH(ROW(A85)-4,'Batch file entries'!$I$2:$I$97,0))),"",(INDEX('Batch file entries'!A$2:A$97,MATCH(ROW(A85)-4,'Batch file entries'!$I$2:$I$97,0))))</f>
        <v/>
      </c>
      <c r="C85" s="24" t="str">
        <f>IF(ISNA(INDEX('Batch file entries'!C$2:C$97,MATCH(ROW(C85)-4,'Batch file entries'!$I$2:$I$97,0))),"",(INDEX('Batch file entries'!C$2:C$97,MATCH(ROW(C85)-4,'Batch file entries'!$I$2:$I$97,0))))</f>
        <v/>
      </c>
      <c r="D85" s="24" t="str">
        <f>IF(ISNA(INDEX('Batch file entries'!E$2:E$97,MATCH(ROW(D85)-4,'Batch file entries'!$I$2:$I$97,0))),"",(INDEX('Batch file entries'!E$2:E$97,MATCH(ROW(D85)-4,'Batch file entries'!$I$2:$I$97,0))))</f>
        <v/>
      </c>
      <c r="E85" s="24" t="str">
        <f>IF(ISNA(INDEX('Batch file entries'!F$2:F$97,MATCH(ROW(E85)-4,'Batch file entries'!$I$2:$I$97,0))),"",(INDEX('Batch file entries'!F$2:F$97,MATCH(ROW(E85)-4,'Batch file entries'!$I$2:$I$97,0))))</f>
        <v/>
      </c>
      <c r="F85" s="24" t="str">
        <f>IF(ISNA(INDEX('Batch file entries'!G$2:G$97,MATCH(ROW(F85)-4,'Batch file entries'!$I$2:$I$97,0))),"",(INDEX('Batch file entries'!G$2:G$97,MATCH(ROW(F85)-4,'Batch file entries'!$I$2:$I$97,0))))</f>
        <v/>
      </c>
      <c r="G85" s="24" t="str">
        <f>IF(C85="","",IF(OR(RIGHT(C85,1)="B",RIGHT(C85,1)="C"),IF(VLOOKUP(CONCATENATE(LEFT(C85,3),RIGHT(C85,1)),'create SAMPLE BATCH'!$A$5:$C$40,2,FALSE)="","",VLOOKUP(CONCATENATE(LEFT(C85,3),RIGHT(C85,1)),'create SAMPLE BATCH'!$A$5:$C$40,2,FALSE)),IF(OR(RIGHT(C85,1)="K",RIGHT(C85,1)="L",RIGHT(C85,1)="M"),IF(VLOOKUP(CONCATENATE(LEFT(C85,4),RIGHT(C85,1)),'create SAMPLE BATCH'!$A$5:$C$40,2,FALSE)="","",VLOOKUP(CONCATENATE(LEFT(C85,4),RIGHT(C85,1)),'create SAMPLE BATCH'!$A$5:$C$40,2,FALSE)))))</f>
        <v/>
      </c>
      <c r="H85" s="24" t="str">
        <f>IF(ISNA(INDEX('Batch file entries'!K$2:K$97,MATCH(ROW(F85)-4,'Batch file entries'!$I$2:$I$97,0))),"",(INDEX('Batch file entries'!K$2:K$97,MATCH(ROW(F85)-4,'Batch file entries'!$I$2:$I$97,0))))</f>
        <v/>
      </c>
    </row>
    <row r="86" spans="1:8" x14ac:dyDescent="0.2">
      <c r="A86" s="24" t="str">
        <f>IF(ISNA(INDEX('Batch file entries'!A$2:A$97,MATCH(ROW(A86)-4,'Batch file entries'!$I$2:$I$97,0))),"",(INDEX('Batch file entries'!A$2:A$97,MATCH(ROW(A86)-4,'Batch file entries'!$I$2:$I$97,0))))</f>
        <v/>
      </c>
      <c r="C86" s="24" t="str">
        <f>IF(ISNA(INDEX('Batch file entries'!C$2:C$97,MATCH(ROW(C86)-4,'Batch file entries'!$I$2:$I$97,0))),"",(INDEX('Batch file entries'!C$2:C$97,MATCH(ROW(C86)-4,'Batch file entries'!$I$2:$I$97,0))))</f>
        <v/>
      </c>
      <c r="D86" s="24" t="str">
        <f>IF(ISNA(INDEX('Batch file entries'!E$2:E$97,MATCH(ROW(D86)-4,'Batch file entries'!$I$2:$I$97,0))),"",(INDEX('Batch file entries'!E$2:E$97,MATCH(ROW(D86)-4,'Batch file entries'!$I$2:$I$97,0))))</f>
        <v/>
      </c>
      <c r="E86" s="24" t="str">
        <f>IF(ISNA(INDEX('Batch file entries'!F$2:F$97,MATCH(ROW(E86)-4,'Batch file entries'!$I$2:$I$97,0))),"",(INDEX('Batch file entries'!F$2:F$97,MATCH(ROW(E86)-4,'Batch file entries'!$I$2:$I$97,0))))</f>
        <v/>
      </c>
      <c r="F86" s="24" t="str">
        <f>IF(ISNA(INDEX('Batch file entries'!G$2:G$97,MATCH(ROW(F86)-4,'Batch file entries'!$I$2:$I$97,0))),"",(INDEX('Batch file entries'!G$2:G$97,MATCH(ROW(F86)-4,'Batch file entries'!$I$2:$I$97,0))))</f>
        <v/>
      </c>
      <c r="G86" s="24" t="str">
        <f>IF(C86="","",IF(OR(RIGHT(C86,1)="B",RIGHT(C86,1)="C"),IF(VLOOKUP(CONCATENATE(LEFT(C86,3),RIGHT(C86,1)),'create SAMPLE BATCH'!$A$5:$C$40,2,FALSE)="","",VLOOKUP(CONCATENATE(LEFT(C86,3),RIGHT(C86,1)),'create SAMPLE BATCH'!$A$5:$C$40,2,FALSE)),IF(OR(RIGHT(C86,1)="K",RIGHT(C86,1)="L",RIGHT(C86,1)="M"),IF(VLOOKUP(CONCATENATE(LEFT(C86,4),RIGHT(C86,1)),'create SAMPLE BATCH'!$A$5:$C$40,2,FALSE)="","",VLOOKUP(CONCATENATE(LEFT(C86,4),RIGHT(C86,1)),'create SAMPLE BATCH'!$A$5:$C$40,2,FALSE)))))</f>
        <v/>
      </c>
      <c r="H86" s="24" t="str">
        <f>IF(ISNA(INDEX('Batch file entries'!K$2:K$97,MATCH(ROW(F86)-4,'Batch file entries'!$I$2:$I$97,0))),"",(INDEX('Batch file entries'!K$2:K$97,MATCH(ROW(F86)-4,'Batch file entries'!$I$2:$I$97,0))))</f>
        <v/>
      </c>
    </row>
    <row r="87" spans="1:8" x14ac:dyDescent="0.2">
      <c r="A87" s="24" t="str">
        <f>IF(ISNA(INDEX('Batch file entries'!A$2:A$97,MATCH(ROW(A87)-4,'Batch file entries'!$I$2:$I$97,0))),"",(INDEX('Batch file entries'!A$2:A$97,MATCH(ROW(A87)-4,'Batch file entries'!$I$2:$I$97,0))))</f>
        <v/>
      </c>
      <c r="C87" s="24" t="str">
        <f>IF(ISNA(INDEX('Batch file entries'!C$2:C$97,MATCH(ROW(C87)-4,'Batch file entries'!$I$2:$I$97,0))),"",(INDEX('Batch file entries'!C$2:C$97,MATCH(ROW(C87)-4,'Batch file entries'!$I$2:$I$97,0))))</f>
        <v/>
      </c>
      <c r="D87" s="24" t="str">
        <f>IF(ISNA(INDEX('Batch file entries'!E$2:E$97,MATCH(ROW(D87)-4,'Batch file entries'!$I$2:$I$97,0))),"",(INDEX('Batch file entries'!E$2:E$97,MATCH(ROW(D87)-4,'Batch file entries'!$I$2:$I$97,0))))</f>
        <v/>
      </c>
      <c r="E87" s="24" t="str">
        <f>IF(ISNA(INDEX('Batch file entries'!F$2:F$97,MATCH(ROW(E87)-4,'Batch file entries'!$I$2:$I$97,0))),"",(INDEX('Batch file entries'!F$2:F$97,MATCH(ROW(E87)-4,'Batch file entries'!$I$2:$I$97,0))))</f>
        <v/>
      </c>
      <c r="F87" s="24" t="str">
        <f>IF(ISNA(INDEX('Batch file entries'!G$2:G$97,MATCH(ROW(F87)-4,'Batch file entries'!$I$2:$I$97,0))),"",(INDEX('Batch file entries'!G$2:G$97,MATCH(ROW(F87)-4,'Batch file entries'!$I$2:$I$97,0))))</f>
        <v/>
      </c>
      <c r="G87" s="24" t="str">
        <f>IF(C87="","",IF(OR(RIGHT(C87,1)="B",RIGHT(C87,1)="C"),IF(VLOOKUP(CONCATENATE(LEFT(C87,3),RIGHT(C87,1)),'create SAMPLE BATCH'!$A$5:$C$40,2,FALSE)="","",VLOOKUP(CONCATENATE(LEFT(C87,3),RIGHT(C87,1)),'create SAMPLE BATCH'!$A$5:$C$40,2,FALSE)),IF(OR(RIGHT(C87,1)="K",RIGHT(C87,1)="L",RIGHT(C87,1)="M"),IF(VLOOKUP(CONCATENATE(LEFT(C87,4),RIGHT(C87,1)),'create SAMPLE BATCH'!$A$5:$C$40,2,FALSE)="","",VLOOKUP(CONCATENATE(LEFT(C87,4),RIGHT(C87,1)),'create SAMPLE BATCH'!$A$5:$C$40,2,FALSE)))))</f>
        <v/>
      </c>
      <c r="H87" s="24" t="str">
        <f>IF(ISNA(INDEX('Batch file entries'!K$2:K$97,MATCH(ROW(F87)-4,'Batch file entries'!$I$2:$I$97,0))),"",(INDEX('Batch file entries'!K$2:K$97,MATCH(ROW(F87)-4,'Batch file entries'!$I$2:$I$97,0))))</f>
        <v/>
      </c>
    </row>
    <row r="88" spans="1:8" x14ac:dyDescent="0.2">
      <c r="A88" s="24" t="str">
        <f>IF(ISNA(INDEX('Batch file entries'!A$2:A$97,MATCH(ROW(A88)-4,'Batch file entries'!$I$2:$I$97,0))),"",(INDEX('Batch file entries'!A$2:A$97,MATCH(ROW(A88)-4,'Batch file entries'!$I$2:$I$97,0))))</f>
        <v/>
      </c>
      <c r="C88" s="24" t="str">
        <f>IF(ISNA(INDEX('Batch file entries'!C$2:C$97,MATCH(ROW(C88)-4,'Batch file entries'!$I$2:$I$97,0))),"",(INDEX('Batch file entries'!C$2:C$97,MATCH(ROW(C88)-4,'Batch file entries'!$I$2:$I$97,0))))</f>
        <v/>
      </c>
      <c r="D88" s="24" t="str">
        <f>IF(ISNA(INDEX('Batch file entries'!E$2:E$97,MATCH(ROW(D88)-4,'Batch file entries'!$I$2:$I$97,0))),"",(INDEX('Batch file entries'!E$2:E$97,MATCH(ROW(D88)-4,'Batch file entries'!$I$2:$I$97,0))))</f>
        <v/>
      </c>
      <c r="E88" s="24" t="str">
        <f>IF(ISNA(INDEX('Batch file entries'!F$2:F$97,MATCH(ROW(E88)-4,'Batch file entries'!$I$2:$I$97,0))),"",(INDEX('Batch file entries'!F$2:F$97,MATCH(ROW(E88)-4,'Batch file entries'!$I$2:$I$97,0))))</f>
        <v/>
      </c>
      <c r="F88" s="24" t="str">
        <f>IF(ISNA(INDEX('Batch file entries'!G$2:G$97,MATCH(ROW(F88)-4,'Batch file entries'!$I$2:$I$97,0))),"",(INDEX('Batch file entries'!G$2:G$97,MATCH(ROW(F88)-4,'Batch file entries'!$I$2:$I$97,0))))</f>
        <v/>
      </c>
      <c r="G88" s="24" t="str">
        <f>IF(C88="","",IF(OR(RIGHT(C88,1)="B",RIGHT(C88,1)="C"),IF(VLOOKUP(CONCATENATE(LEFT(C88,3),RIGHT(C88,1)),'create SAMPLE BATCH'!$A$5:$C$40,2,FALSE)="","",VLOOKUP(CONCATENATE(LEFT(C88,3),RIGHT(C88,1)),'create SAMPLE BATCH'!$A$5:$C$40,2,FALSE)),IF(OR(RIGHT(C88,1)="K",RIGHT(C88,1)="L",RIGHT(C88,1)="M"),IF(VLOOKUP(CONCATENATE(LEFT(C88,4),RIGHT(C88,1)),'create SAMPLE BATCH'!$A$5:$C$40,2,FALSE)="","",VLOOKUP(CONCATENATE(LEFT(C88,4),RIGHT(C88,1)),'create SAMPLE BATCH'!$A$5:$C$40,2,FALSE)))))</f>
        <v/>
      </c>
      <c r="H88" s="24" t="str">
        <f>IF(ISNA(INDEX('Batch file entries'!K$2:K$97,MATCH(ROW(F88)-4,'Batch file entries'!$I$2:$I$97,0))),"",(INDEX('Batch file entries'!K$2:K$97,MATCH(ROW(F88)-4,'Batch file entries'!$I$2:$I$97,0))))</f>
        <v/>
      </c>
    </row>
    <row r="89" spans="1:8" x14ac:dyDescent="0.2">
      <c r="A89" s="24" t="str">
        <f>IF(ISNA(INDEX('Batch file entries'!A$2:A$97,MATCH(ROW(A89)-4,'Batch file entries'!$I$2:$I$97,0))),"",(INDEX('Batch file entries'!A$2:A$97,MATCH(ROW(A89)-4,'Batch file entries'!$I$2:$I$97,0))))</f>
        <v/>
      </c>
      <c r="C89" s="24" t="str">
        <f>IF(ISNA(INDEX('Batch file entries'!C$2:C$97,MATCH(ROW(C89)-4,'Batch file entries'!$I$2:$I$97,0))),"",(INDEX('Batch file entries'!C$2:C$97,MATCH(ROW(C89)-4,'Batch file entries'!$I$2:$I$97,0))))</f>
        <v/>
      </c>
      <c r="D89" s="24" t="str">
        <f>IF(ISNA(INDEX('Batch file entries'!E$2:E$97,MATCH(ROW(D89)-4,'Batch file entries'!$I$2:$I$97,0))),"",(INDEX('Batch file entries'!E$2:E$97,MATCH(ROW(D89)-4,'Batch file entries'!$I$2:$I$97,0))))</f>
        <v/>
      </c>
      <c r="E89" s="24" t="str">
        <f>IF(ISNA(INDEX('Batch file entries'!F$2:F$97,MATCH(ROW(E89)-4,'Batch file entries'!$I$2:$I$97,0))),"",(INDEX('Batch file entries'!F$2:F$97,MATCH(ROW(E89)-4,'Batch file entries'!$I$2:$I$97,0))))</f>
        <v/>
      </c>
      <c r="F89" s="24" t="str">
        <f>IF(ISNA(INDEX('Batch file entries'!G$2:G$97,MATCH(ROW(F89)-4,'Batch file entries'!$I$2:$I$97,0))),"",(INDEX('Batch file entries'!G$2:G$97,MATCH(ROW(F89)-4,'Batch file entries'!$I$2:$I$97,0))))</f>
        <v/>
      </c>
      <c r="G89" s="24" t="str">
        <f>IF(C89="","",IF(OR(RIGHT(C89,1)="B",RIGHT(C89,1)="C"),IF(VLOOKUP(CONCATENATE(LEFT(C89,3),RIGHT(C89,1)),'create SAMPLE BATCH'!$A$5:$C$40,2,FALSE)="","",VLOOKUP(CONCATENATE(LEFT(C89,3),RIGHT(C89,1)),'create SAMPLE BATCH'!$A$5:$C$40,2,FALSE)),IF(OR(RIGHT(C89,1)="K",RIGHT(C89,1)="L",RIGHT(C89,1)="M"),IF(VLOOKUP(CONCATENATE(LEFT(C89,4),RIGHT(C89,1)),'create SAMPLE BATCH'!$A$5:$C$40,2,FALSE)="","",VLOOKUP(CONCATENATE(LEFT(C89,4),RIGHT(C89,1)),'create SAMPLE BATCH'!$A$5:$C$40,2,FALSE)))))</f>
        <v/>
      </c>
      <c r="H89" s="24" t="str">
        <f>IF(ISNA(INDEX('Batch file entries'!K$2:K$97,MATCH(ROW(F89)-4,'Batch file entries'!$I$2:$I$97,0))),"",(INDEX('Batch file entries'!K$2:K$97,MATCH(ROW(F89)-4,'Batch file entries'!$I$2:$I$97,0))))</f>
        <v/>
      </c>
    </row>
    <row r="90" spans="1:8" x14ac:dyDescent="0.2">
      <c r="A90" s="24" t="str">
        <f>IF(ISNA(INDEX('Batch file entries'!A$2:A$97,MATCH(ROW(A90)-4,'Batch file entries'!$I$2:$I$97,0))),"",(INDEX('Batch file entries'!A$2:A$97,MATCH(ROW(A90)-4,'Batch file entries'!$I$2:$I$97,0))))</f>
        <v/>
      </c>
      <c r="C90" s="24" t="str">
        <f>IF(ISNA(INDEX('Batch file entries'!C$2:C$97,MATCH(ROW(C90)-4,'Batch file entries'!$I$2:$I$97,0))),"",(INDEX('Batch file entries'!C$2:C$97,MATCH(ROW(C90)-4,'Batch file entries'!$I$2:$I$97,0))))</f>
        <v/>
      </c>
      <c r="D90" s="24" t="str">
        <f>IF(ISNA(INDEX('Batch file entries'!E$2:E$97,MATCH(ROW(D90)-4,'Batch file entries'!$I$2:$I$97,0))),"",(INDEX('Batch file entries'!E$2:E$97,MATCH(ROW(D90)-4,'Batch file entries'!$I$2:$I$97,0))))</f>
        <v/>
      </c>
      <c r="E90" s="24" t="str">
        <f>IF(ISNA(INDEX('Batch file entries'!F$2:F$97,MATCH(ROW(E90)-4,'Batch file entries'!$I$2:$I$97,0))),"",(INDEX('Batch file entries'!F$2:F$97,MATCH(ROW(E90)-4,'Batch file entries'!$I$2:$I$97,0))))</f>
        <v/>
      </c>
      <c r="F90" s="24" t="str">
        <f>IF(ISNA(INDEX('Batch file entries'!G$2:G$97,MATCH(ROW(F90)-4,'Batch file entries'!$I$2:$I$97,0))),"",(INDEX('Batch file entries'!G$2:G$97,MATCH(ROW(F90)-4,'Batch file entries'!$I$2:$I$97,0))))</f>
        <v/>
      </c>
      <c r="G90" s="24" t="str">
        <f>IF(C90="","",IF(OR(RIGHT(C90,1)="B",RIGHT(C90,1)="C"),IF(VLOOKUP(CONCATENATE(LEFT(C90,3),RIGHT(C90,1)),'create SAMPLE BATCH'!$A$5:$C$40,2,FALSE)="","",VLOOKUP(CONCATENATE(LEFT(C90,3),RIGHT(C90,1)),'create SAMPLE BATCH'!$A$5:$C$40,2,FALSE)),IF(OR(RIGHT(C90,1)="K",RIGHT(C90,1)="L",RIGHT(C90,1)="M"),IF(VLOOKUP(CONCATENATE(LEFT(C90,4),RIGHT(C90,1)),'create SAMPLE BATCH'!$A$5:$C$40,2,FALSE)="","",VLOOKUP(CONCATENATE(LEFT(C90,4),RIGHT(C90,1)),'create SAMPLE BATCH'!$A$5:$C$40,2,FALSE)))))</f>
        <v/>
      </c>
      <c r="H90" s="24" t="str">
        <f>IF(ISNA(INDEX('Batch file entries'!K$2:K$97,MATCH(ROW(F90)-4,'Batch file entries'!$I$2:$I$97,0))),"",(INDEX('Batch file entries'!K$2:K$97,MATCH(ROW(F90)-4,'Batch file entries'!$I$2:$I$97,0))))</f>
        <v/>
      </c>
    </row>
    <row r="91" spans="1:8" x14ac:dyDescent="0.2">
      <c r="A91" s="24" t="str">
        <f>IF(ISNA(INDEX('Batch file entries'!A$2:A$97,MATCH(ROW(A91)-4,'Batch file entries'!$I$2:$I$97,0))),"",(INDEX('Batch file entries'!A$2:A$97,MATCH(ROW(A91)-4,'Batch file entries'!$I$2:$I$97,0))))</f>
        <v/>
      </c>
      <c r="C91" s="24" t="str">
        <f>IF(ISNA(INDEX('Batch file entries'!C$2:C$97,MATCH(ROW(C91)-4,'Batch file entries'!$I$2:$I$97,0))),"",(INDEX('Batch file entries'!C$2:C$97,MATCH(ROW(C91)-4,'Batch file entries'!$I$2:$I$97,0))))</f>
        <v/>
      </c>
      <c r="D91" s="24" t="str">
        <f>IF(ISNA(INDEX('Batch file entries'!E$2:E$97,MATCH(ROW(D91)-4,'Batch file entries'!$I$2:$I$97,0))),"",(INDEX('Batch file entries'!E$2:E$97,MATCH(ROW(D91)-4,'Batch file entries'!$I$2:$I$97,0))))</f>
        <v/>
      </c>
      <c r="E91" s="24" t="str">
        <f>IF(ISNA(INDEX('Batch file entries'!F$2:F$97,MATCH(ROW(E91)-4,'Batch file entries'!$I$2:$I$97,0))),"",(INDEX('Batch file entries'!F$2:F$97,MATCH(ROW(E91)-4,'Batch file entries'!$I$2:$I$97,0))))</f>
        <v/>
      </c>
      <c r="F91" s="24" t="str">
        <f>IF(ISNA(INDEX('Batch file entries'!G$2:G$97,MATCH(ROW(F91)-4,'Batch file entries'!$I$2:$I$97,0))),"",(INDEX('Batch file entries'!G$2:G$97,MATCH(ROW(F91)-4,'Batch file entries'!$I$2:$I$97,0))))</f>
        <v/>
      </c>
      <c r="G91" s="24" t="str">
        <f>IF(C91="","",IF(OR(RIGHT(C91,1)="B",RIGHT(C91,1)="C"),IF(VLOOKUP(CONCATENATE(LEFT(C91,3),RIGHT(C91,1)),'create SAMPLE BATCH'!$A$5:$C$40,2,FALSE)="","",VLOOKUP(CONCATENATE(LEFT(C91,3),RIGHT(C91,1)),'create SAMPLE BATCH'!$A$5:$C$40,2,FALSE)),IF(OR(RIGHT(C91,1)="K",RIGHT(C91,1)="L",RIGHT(C91,1)="M"),IF(VLOOKUP(CONCATENATE(LEFT(C91,4),RIGHT(C91,1)),'create SAMPLE BATCH'!$A$5:$C$40,2,FALSE)="","",VLOOKUP(CONCATENATE(LEFT(C91,4),RIGHT(C91,1)),'create SAMPLE BATCH'!$A$5:$C$40,2,FALSE)))))</f>
        <v/>
      </c>
      <c r="H91" s="24" t="str">
        <f>IF(ISNA(INDEX('Batch file entries'!K$2:K$97,MATCH(ROW(F91)-4,'Batch file entries'!$I$2:$I$97,0))),"",(INDEX('Batch file entries'!K$2:K$97,MATCH(ROW(F91)-4,'Batch file entries'!$I$2:$I$97,0))))</f>
        <v/>
      </c>
    </row>
    <row r="92" spans="1:8" x14ac:dyDescent="0.2">
      <c r="A92" s="24" t="str">
        <f>IF(ISNA(INDEX('Batch file entries'!A$2:A$97,MATCH(ROW(A92)-4,'Batch file entries'!$I$2:$I$97,0))),"",(INDEX('Batch file entries'!A$2:A$97,MATCH(ROW(A92)-4,'Batch file entries'!$I$2:$I$97,0))))</f>
        <v/>
      </c>
      <c r="C92" s="24" t="str">
        <f>IF(ISNA(INDEX('Batch file entries'!C$2:C$97,MATCH(ROW(C92)-4,'Batch file entries'!$I$2:$I$97,0))),"",(INDEX('Batch file entries'!C$2:C$97,MATCH(ROW(C92)-4,'Batch file entries'!$I$2:$I$97,0))))</f>
        <v/>
      </c>
      <c r="D92" s="24" t="str">
        <f>IF(ISNA(INDEX('Batch file entries'!E$2:E$97,MATCH(ROW(D92)-4,'Batch file entries'!$I$2:$I$97,0))),"",(INDEX('Batch file entries'!E$2:E$97,MATCH(ROW(D92)-4,'Batch file entries'!$I$2:$I$97,0))))</f>
        <v/>
      </c>
      <c r="E92" s="24" t="str">
        <f>IF(ISNA(INDEX('Batch file entries'!F$2:F$97,MATCH(ROW(E92)-4,'Batch file entries'!$I$2:$I$97,0))),"",(INDEX('Batch file entries'!F$2:F$97,MATCH(ROW(E92)-4,'Batch file entries'!$I$2:$I$97,0))))</f>
        <v/>
      </c>
      <c r="F92" s="24" t="str">
        <f>IF(ISNA(INDEX('Batch file entries'!G$2:G$97,MATCH(ROW(F92)-4,'Batch file entries'!$I$2:$I$97,0))),"",(INDEX('Batch file entries'!G$2:G$97,MATCH(ROW(F92)-4,'Batch file entries'!$I$2:$I$97,0))))</f>
        <v/>
      </c>
      <c r="G92" s="24" t="str">
        <f>IF(C92="","",IF(OR(RIGHT(C92,1)="B",RIGHT(C92,1)="C"),IF(VLOOKUP(CONCATENATE(LEFT(C92,3),RIGHT(C92,1)),'create SAMPLE BATCH'!$A$5:$C$40,2,FALSE)="","",VLOOKUP(CONCATENATE(LEFT(C92,3),RIGHT(C92,1)),'create SAMPLE BATCH'!$A$5:$C$40,2,FALSE)),IF(OR(RIGHT(C92,1)="K",RIGHT(C92,1)="L",RIGHT(C92,1)="M"),IF(VLOOKUP(CONCATENATE(LEFT(C92,4),RIGHT(C92,1)),'create SAMPLE BATCH'!$A$5:$C$40,2,FALSE)="","",VLOOKUP(CONCATENATE(LEFT(C92,4),RIGHT(C92,1)),'create SAMPLE BATCH'!$A$5:$C$40,2,FALSE)))))</f>
        <v/>
      </c>
      <c r="H92" s="24" t="str">
        <f>IF(ISNA(INDEX('Batch file entries'!K$2:K$97,MATCH(ROW(F92)-4,'Batch file entries'!$I$2:$I$97,0))),"",(INDEX('Batch file entries'!K$2:K$97,MATCH(ROW(F92)-4,'Batch file entries'!$I$2:$I$97,0))))</f>
        <v/>
      </c>
    </row>
    <row r="93" spans="1:8" x14ac:dyDescent="0.2">
      <c r="A93" s="24" t="str">
        <f>IF(ISNA(INDEX('Batch file entries'!A$2:A$97,MATCH(ROW(A93)-4,'Batch file entries'!$I$2:$I$97,0))),"",(INDEX('Batch file entries'!A$2:A$97,MATCH(ROW(A93)-4,'Batch file entries'!$I$2:$I$97,0))))</f>
        <v/>
      </c>
      <c r="C93" s="24" t="str">
        <f>IF(ISNA(INDEX('Batch file entries'!C$2:C$97,MATCH(ROW(C93)-4,'Batch file entries'!$I$2:$I$97,0))),"",(INDEX('Batch file entries'!C$2:C$97,MATCH(ROW(C93)-4,'Batch file entries'!$I$2:$I$97,0))))</f>
        <v/>
      </c>
      <c r="D93" s="24" t="str">
        <f>IF(ISNA(INDEX('Batch file entries'!E$2:E$97,MATCH(ROW(D93)-4,'Batch file entries'!$I$2:$I$97,0))),"",(INDEX('Batch file entries'!E$2:E$97,MATCH(ROW(D93)-4,'Batch file entries'!$I$2:$I$97,0))))</f>
        <v/>
      </c>
      <c r="E93" s="24" t="str">
        <f>IF(ISNA(INDEX('Batch file entries'!F$2:F$97,MATCH(ROW(E93)-4,'Batch file entries'!$I$2:$I$97,0))),"",(INDEX('Batch file entries'!F$2:F$97,MATCH(ROW(E93)-4,'Batch file entries'!$I$2:$I$97,0))))</f>
        <v/>
      </c>
      <c r="F93" s="24" t="str">
        <f>IF(ISNA(INDEX('Batch file entries'!G$2:G$97,MATCH(ROW(F93)-4,'Batch file entries'!$I$2:$I$97,0))),"",(INDEX('Batch file entries'!G$2:G$97,MATCH(ROW(F93)-4,'Batch file entries'!$I$2:$I$97,0))))</f>
        <v/>
      </c>
      <c r="G93" s="24" t="str">
        <f>IF(C93="","",IF(OR(RIGHT(C93,1)="B",RIGHT(C93,1)="C"),IF(VLOOKUP(CONCATENATE(LEFT(C93,3),RIGHT(C93,1)),'create SAMPLE BATCH'!$A$5:$C$40,2,FALSE)="","",VLOOKUP(CONCATENATE(LEFT(C93,3),RIGHT(C93,1)),'create SAMPLE BATCH'!$A$5:$C$40,2,FALSE)),IF(OR(RIGHT(C93,1)="K",RIGHT(C93,1)="L",RIGHT(C93,1)="M"),IF(VLOOKUP(CONCATENATE(LEFT(C93,4),RIGHT(C93,1)),'create SAMPLE BATCH'!$A$5:$C$40,2,FALSE)="","",VLOOKUP(CONCATENATE(LEFT(C93,4),RIGHT(C93,1)),'create SAMPLE BATCH'!$A$5:$C$40,2,FALSE)))))</f>
        <v/>
      </c>
      <c r="H93" s="24" t="str">
        <f>IF(ISNA(INDEX('Batch file entries'!K$2:K$97,MATCH(ROW(F93)-4,'Batch file entries'!$I$2:$I$97,0))),"",(INDEX('Batch file entries'!K$2:K$97,MATCH(ROW(F93)-4,'Batch file entries'!$I$2:$I$97,0))))</f>
        <v/>
      </c>
    </row>
    <row r="94" spans="1:8" x14ac:dyDescent="0.2">
      <c r="A94" s="24" t="str">
        <f>IF(ISNA(INDEX('Batch file entries'!A$2:A$97,MATCH(ROW(A94)-4,'Batch file entries'!$I$2:$I$97,0))),"",(INDEX('Batch file entries'!A$2:A$97,MATCH(ROW(A94)-4,'Batch file entries'!$I$2:$I$97,0))))</f>
        <v/>
      </c>
      <c r="C94" s="24" t="str">
        <f>IF(ISNA(INDEX('Batch file entries'!C$2:C$97,MATCH(ROW(C94)-4,'Batch file entries'!$I$2:$I$97,0))),"",(INDEX('Batch file entries'!C$2:C$97,MATCH(ROW(C94)-4,'Batch file entries'!$I$2:$I$97,0))))</f>
        <v/>
      </c>
      <c r="D94" s="24" t="str">
        <f>IF(ISNA(INDEX('Batch file entries'!E$2:E$97,MATCH(ROW(D94)-4,'Batch file entries'!$I$2:$I$97,0))),"",(INDEX('Batch file entries'!E$2:E$97,MATCH(ROW(D94)-4,'Batch file entries'!$I$2:$I$97,0))))</f>
        <v/>
      </c>
      <c r="E94" s="24" t="str">
        <f>IF(ISNA(INDEX('Batch file entries'!F$2:F$97,MATCH(ROW(E94)-4,'Batch file entries'!$I$2:$I$97,0))),"",(INDEX('Batch file entries'!F$2:F$97,MATCH(ROW(E94)-4,'Batch file entries'!$I$2:$I$97,0))))</f>
        <v/>
      </c>
      <c r="F94" s="24" t="str">
        <f>IF(ISNA(INDEX('Batch file entries'!G$2:G$97,MATCH(ROW(F94)-4,'Batch file entries'!$I$2:$I$97,0))),"",(INDEX('Batch file entries'!G$2:G$97,MATCH(ROW(F94)-4,'Batch file entries'!$I$2:$I$97,0))))</f>
        <v/>
      </c>
      <c r="G94" s="24" t="str">
        <f>IF(C94="","",IF(OR(RIGHT(C94,1)="B",RIGHT(C94,1)="C"),IF(VLOOKUP(CONCATENATE(LEFT(C94,3),RIGHT(C94,1)),'create SAMPLE BATCH'!$A$5:$C$40,2,FALSE)="","",VLOOKUP(CONCATENATE(LEFT(C94,3),RIGHT(C94,1)),'create SAMPLE BATCH'!$A$5:$C$40,2,FALSE)),IF(OR(RIGHT(C94,1)="K",RIGHT(C94,1)="L",RIGHT(C94,1)="M"),IF(VLOOKUP(CONCATENATE(LEFT(C94,4),RIGHT(C94,1)),'create SAMPLE BATCH'!$A$5:$C$40,2,FALSE)="","",VLOOKUP(CONCATENATE(LEFT(C94,4),RIGHT(C94,1)),'create SAMPLE BATCH'!$A$5:$C$40,2,FALSE)))))</f>
        <v/>
      </c>
      <c r="H94" s="24" t="str">
        <f>IF(ISNA(INDEX('Batch file entries'!K$2:K$97,MATCH(ROW(F94)-4,'Batch file entries'!$I$2:$I$97,0))),"",(INDEX('Batch file entries'!K$2:K$97,MATCH(ROW(F94)-4,'Batch file entries'!$I$2:$I$97,0))))</f>
        <v/>
      </c>
    </row>
    <row r="95" spans="1:8" x14ac:dyDescent="0.2">
      <c r="A95" s="24" t="str">
        <f>IF(ISNA(INDEX('Batch file entries'!A$2:A$97,MATCH(ROW(A95)-4,'Batch file entries'!$I$2:$I$97,0))),"",(INDEX('Batch file entries'!A$2:A$97,MATCH(ROW(A95)-4,'Batch file entries'!$I$2:$I$97,0))))</f>
        <v/>
      </c>
      <c r="C95" s="24" t="str">
        <f>IF(ISNA(INDEX('Batch file entries'!C$2:C$97,MATCH(ROW(C95)-4,'Batch file entries'!$I$2:$I$97,0))),"",(INDEX('Batch file entries'!C$2:C$97,MATCH(ROW(C95)-4,'Batch file entries'!$I$2:$I$97,0))))</f>
        <v/>
      </c>
      <c r="D95" s="24" t="str">
        <f>IF(ISNA(INDEX('Batch file entries'!E$2:E$97,MATCH(ROW(D95)-4,'Batch file entries'!$I$2:$I$97,0))),"",(INDEX('Batch file entries'!E$2:E$97,MATCH(ROW(D95)-4,'Batch file entries'!$I$2:$I$97,0))))</f>
        <v/>
      </c>
      <c r="E95" s="24" t="str">
        <f>IF(ISNA(INDEX('Batch file entries'!F$2:F$97,MATCH(ROW(E95)-4,'Batch file entries'!$I$2:$I$97,0))),"",(INDEX('Batch file entries'!F$2:F$97,MATCH(ROW(E95)-4,'Batch file entries'!$I$2:$I$97,0))))</f>
        <v/>
      </c>
      <c r="F95" s="24" t="str">
        <f>IF(ISNA(INDEX('Batch file entries'!G$2:G$97,MATCH(ROW(F95)-4,'Batch file entries'!$I$2:$I$97,0))),"",(INDEX('Batch file entries'!G$2:G$97,MATCH(ROW(F95)-4,'Batch file entries'!$I$2:$I$97,0))))</f>
        <v/>
      </c>
      <c r="G95" s="24" t="str">
        <f>IF(C95="","",IF(OR(RIGHT(C95,1)="B",RIGHT(C95,1)="C"),IF(VLOOKUP(CONCATENATE(LEFT(C95,3),RIGHT(C95,1)),'create SAMPLE BATCH'!$A$5:$C$40,2,FALSE)="","",VLOOKUP(CONCATENATE(LEFT(C95,3),RIGHT(C95,1)),'create SAMPLE BATCH'!$A$5:$C$40,2,FALSE)),IF(OR(RIGHT(C95,1)="K",RIGHT(C95,1)="L",RIGHT(C95,1)="M"),IF(VLOOKUP(CONCATENATE(LEFT(C95,4),RIGHT(C95,1)),'create SAMPLE BATCH'!$A$5:$C$40,2,FALSE)="","",VLOOKUP(CONCATENATE(LEFT(C95,4),RIGHT(C95,1)),'create SAMPLE BATCH'!$A$5:$C$40,2,FALSE)))))</f>
        <v/>
      </c>
      <c r="H95" s="24" t="str">
        <f>IF(ISNA(INDEX('Batch file entries'!K$2:K$97,MATCH(ROW(F95)-4,'Batch file entries'!$I$2:$I$97,0))),"",(INDEX('Batch file entries'!K$2:K$97,MATCH(ROW(F95)-4,'Batch file entries'!$I$2:$I$97,0))))</f>
        <v/>
      </c>
    </row>
    <row r="96" spans="1:8" x14ac:dyDescent="0.2">
      <c r="A96" s="24" t="str">
        <f>IF(ISNA(INDEX('Batch file entries'!A$2:A$97,MATCH(ROW(A96)-4,'Batch file entries'!$I$2:$I$97,0))),"",(INDEX('Batch file entries'!A$2:A$97,MATCH(ROW(A96)-4,'Batch file entries'!$I$2:$I$97,0))))</f>
        <v/>
      </c>
      <c r="C96" s="24" t="str">
        <f>IF(ISNA(INDEX('Batch file entries'!C$2:C$97,MATCH(ROW(C96)-4,'Batch file entries'!$I$2:$I$97,0))),"",(INDEX('Batch file entries'!C$2:C$97,MATCH(ROW(C96)-4,'Batch file entries'!$I$2:$I$97,0))))</f>
        <v/>
      </c>
      <c r="D96" s="24" t="str">
        <f>IF(ISNA(INDEX('Batch file entries'!E$2:E$97,MATCH(ROW(D96)-4,'Batch file entries'!$I$2:$I$97,0))),"",(INDEX('Batch file entries'!E$2:E$97,MATCH(ROW(D96)-4,'Batch file entries'!$I$2:$I$97,0))))</f>
        <v/>
      </c>
      <c r="E96" s="24" t="str">
        <f>IF(ISNA(INDEX('Batch file entries'!F$2:F$97,MATCH(ROW(E96)-4,'Batch file entries'!$I$2:$I$97,0))),"",(INDEX('Batch file entries'!F$2:F$97,MATCH(ROW(E96)-4,'Batch file entries'!$I$2:$I$97,0))))</f>
        <v/>
      </c>
      <c r="F96" s="24" t="str">
        <f>IF(ISNA(INDEX('Batch file entries'!G$2:G$97,MATCH(ROW(F96)-4,'Batch file entries'!$I$2:$I$97,0))),"",(INDEX('Batch file entries'!G$2:G$97,MATCH(ROW(F96)-4,'Batch file entries'!$I$2:$I$97,0))))</f>
        <v/>
      </c>
      <c r="G96" s="24" t="str">
        <f>IF(C96="","",IF(OR(RIGHT(C96,1)="B",RIGHT(C96,1)="C"),IF(VLOOKUP(CONCATENATE(LEFT(C96,3),RIGHT(C96,1)),'create SAMPLE BATCH'!$A$5:$C$40,2,FALSE)="","",VLOOKUP(CONCATENATE(LEFT(C96,3),RIGHT(C96,1)),'create SAMPLE BATCH'!$A$5:$C$40,2,FALSE)),IF(OR(RIGHT(C96,1)="K",RIGHT(C96,1)="L",RIGHT(C96,1)="M"),IF(VLOOKUP(CONCATENATE(LEFT(C96,4),RIGHT(C96,1)),'create SAMPLE BATCH'!$A$5:$C$40,2,FALSE)="","",VLOOKUP(CONCATENATE(LEFT(C96,4),RIGHT(C96,1)),'create SAMPLE BATCH'!$A$5:$C$40,2,FALSE)))))</f>
        <v/>
      </c>
      <c r="H96" s="24" t="str">
        <f>IF(ISNA(INDEX('Batch file entries'!K$2:K$97,MATCH(ROW(F96)-4,'Batch file entries'!$I$2:$I$97,0))),"",(INDEX('Batch file entries'!K$2:K$97,MATCH(ROW(F96)-4,'Batch file entries'!$I$2:$I$97,0))))</f>
        <v/>
      </c>
    </row>
    <row r="97" spans="1:8" x14ac:dyDescent="0.2">
      <c r="A97" s="24" t="str">
        <f>IF(ISNA(INDEX('Batch file entries'!A$2:A$97,MATCH(ROW(A97)-4,'Batch file entries'!$I$2:$I$97,0))),"",(INDEX('Batch file entries'!A$2:A$97,MATCH(ROW(A97)-4,'Batch file entries'!$I$2:$I$97,0))))</f>
        <v/>
      </c>
      <c r="C97" s="24" t="str">
        <f>IF(ISNA(INDEX('Batch file entries'!C$2:C$97,MATCH(ROW(C97)-4,'Batch file entries'!$I$2:$I$97,0))),"",(INDEX('Batch file entries'!C$2:C$97,MATCH(ROW(C97)-4,'Batch file entries'!$I$2:$I$97,0))))</f>
        <v/>
      </c>
      <c r="D97" s="24" t="str">
        <f>IF(ISNA(INDEX('Batch file entries'!E$2:E$97,MATCH(ROW(D97)-4,'Batch file entries'!$I$2:$I$97,0))),"",(INDEX('Batch file entries'!E$2:E$97,MATCH(ROW(D97)-4,'Batch file entries'!$I$2:$I$97,0))))</f>
        <v/>
      </c>
      <c r="E97" s="24" t="str">
        <f>IF(ISNA(INDEX('Batch file entries'!F$2:F$97,MATCH(ROW(E97)-4,'Batch file entries'!$I$2:$I$97,0))),"",(INDEX('Batch file entries'!F$2:F$97,MATCH(ROW(E97)-4,'Batch file entries'!$I$2:$I$97,0))))</f>
        <v/>
      </c>
      <c r="F97" s="24" t="str">
        <f>IF(ISNA(INDEX('Batch file entries'!G$2:G$97,MATCH(ROW(F97)-4,'Batch file entries'!$I$2:$I$97,0))),"",(INDEX('Batch file entries'!G$2:G$97,MATCH(ROW(F97)-4,'Batch file entries'!$I$2:$I$97,0))))</f>
        <v/>
      </c>
      <c r="G97" s="24" t="str">
        <f>IF(C97="","",IF(OR(RIGHT(C97,1)="B",RIGHT(C97,1)="C"),IF(VLOOKUP(CONCATENATE(LEFT(C97,3),RIGHT(C97,1)),'create SAMPLE BATCH'!$A$5:$C$40,2,FALSE)="","",VLOOKUP(CONCATENATE(LEFT(C97,3),RIGHT(C97,1)),'create SAMPLE BATCH'!$A$5:$C$40,2,FALSE)),IF(OR(RIGHT(C97,1)="K",RIGHT(C97,1)="L",RIGHT(C97,1)="M"),IF(VLOOKUP(CONCATENATE(LEFT(C97,4),RIGHT(C97,1)),'create SAMPLE BATCH'!$A$5:$C$40,2,FALSE)="","",VLOOKUP(CONCATENATE(LEFT(C97,4),RIGHT(C97,1)),'create SAMPLE BATCH'!$A$5:$C$40,2,FALSE)))))</f>
        <v/>
      </c>
      <c r="H97" s="24" t="str">
        <f>IF(ISNA(INDEX('Batch file entries'!K$2:K$97,MATCH(ROW(F97)-4,'Batch file entries'!$I$2:$I$97,0))),"",(INDEX('Batch file entries'!K$2:K$97,MATCH(ROW(F97)-4,'Batch file entries'!$I$2:$I$97,0))))</f>
        <v/>
      </c>
    </row>
    <row r="98" spans="1:8" x14ac:dyDescent="0.2">
      <c r="A98" s="24" t="str">
        <f>IF(ISNA(INDEX('Batch file entries'!A$2:A$97,MATCH(ROW(A98)-4,'Batch file entries'!$I$2:$I$97,0))),"",(INDEX('Batch file entries'!A$2:A$97,MATCH(ROW(A98)-4,'Batch file entries'!$I$2:$I$97,0))))</f>
        <v/>
      </c>
      <c r="C98" s="24" t="str">
        <f>IF(ISNA(INDEX('Batch file entries'!C$2:C$97,MATCH(ROW(C98)-4,'Batch file entries'!$I$2:$I$97,0))),"",(INDEX('Batch file entries'!C$2:C$97,MATCH(ROW(C98)-4,'Batch file entries'!$I$2:$I$97,0))))</f>
        <v/>
      </c>
      <c r="D98" s="24" t="str">
        <f>IF(ISNA(INDEX('Batch file entries'!E$2:E$97,MATCH(ROW(D98)-4,'Batch file entries'!$I$2:$I$97,0))),"",(INDEX('Batch file entries'!E$2:E$97,MATCH(ROW(D98)-4,'Batch file entries'!$I$2:$I$97,0))))</f>
        <v/>
      </c>
      <c r="E98" s="24" t="str">
        <f>IF(ISNA(INDEX('Batch file entries'!F$2:F$97,MATCH(ROW(E98)-4,'Batch file entries'!$I$2:$I$97,0))),"",(INDEX('Batch file entries'!F$2:F$97,MATCH(ROW(E98)-4,'Batch file entries'!$I$2:$I$97,0))))</f>
        <v/>
      </c>
      <c r="F98" s="24" t="str">
        <f>IF(ISNA(INDEX('Batch file entries'!G$2:G$97,MATCH(ROW(F98)-4,'Batch file entries'!$I$2:$I$97,0))),"",(INDEX('Batch file entries'!G$2:G$97,MATCH(ROW(F98)-4,'Batch file entries'!$I$2:$I$97,0))))</f>
        <v/>
      </c>
      <c r="G98" s="24" t="str">
        <f>IF(C98="","",IF(OR(RIGHT(C98,1)="B",RIGHT(C98,1)="C"),IF(VLOOKUP(CONCATENATE(LEFT(C98,3),RIGHT(C98,1)),'create SAMPLE BATCH'!$A$5:$C$40,2,FALSE)="","",VLOOKUP(CONCATENATE(LEFT(C98,3),RIGHT(C98,1)),'create SAMPLE BATCH'!$A$5:$C$40,2,FALSE)),IF(OR(RIGHT(C98,1)="K",RIGHT(C98,1)="L",RIGHT(C98,1)="M"),IF(VLOOKUP(CONCATENATE(LEFT(C98,4),RIGHT(C98,1)),'create SAMPLE BATCH'!$A$5:$C$40,2,FALSE)="","",VLOOKUP(CONCATENATE(LEFT(C98,4),RIGHT(C98,1)),'create SAMPLE BATCH'!$A$5:$C$40,2,FALSE)))))</f>
        <v/>
      </c>
      <c r="H98" s="24" t="str">
        <f>IF(ISNA(INDEX('Batch file entries'!K$2:K$97,MATCH(ROW(F98)-4,'Batch file entries'!$I$2:$I$97,0))),"",(INDEX('Batch file entries'!K$2:K$97,MATCH(ROW(F98)-4,'Batch file entries'!$I$2:$I$97,0))))</f>
        <v/>
      </c>
    </row>
    <row r="99" spans="1:8" x14ac:dyDescent="0.2">
      <c r="A99" s="24" t="str">
        <f>IF(ISNA(INDEX('Batch file entries'!A$2:A$97,MATCH(ROW(A99)-4,'Batch file entries'!$I$2:$I$97,0))),"",(INDEX('Batch file entries'!A$2:A$97,MATCH(ROW(A99)-4,'Batch file entries'!$I$2:$I$97,0))))</f>
        <v/>
      </c>
      <c r="C99" s="24" t="str">
        <f>IF(ISNA(INDEX('Batch file entries'!C$2:C$97,MATCH(ROW(C99)-4,'Batch file entries'!$I$2:$I$97,0))),"",(INDEX('Batch file entries'!C$2:C$97,MATCH(ROW(C99)-4,'Batch file entries'!$I$2:$I$97,0))))</f>
        <v/>
      </c>
      <c r="D99" s="24" t="str">
        <f>IF(ISNA(INDEX('Batch file entries'!E$2:E$97,MATCH(ROW(D99)-4,'Batch file entries'!$I$2:$I$97,0))),"",(INDEX('Batch file entries'!E$2:E$97,MATCH(ROW(D99)-4,'Batch file entries'!$I$2:$I$97,0))))</f>
        <v/>
      </c>
      <c r="E99" s="24" t="str">
        <f>IF(ISNA(INDEX('Batch file entries'!F$2:F$97,MATCH(ROW(E99)-4,'Batch file entries'!$I$2:$I$97,0))),"",(INDEX('Batch file entries'!F$2:F$97,MATCH(ROW(E99)-4,'Batch file entries'!$I$2:$I$97,0))))</f>
        <v/>
      </c>
      <c r="F99" s="24" t="str">
        <f>IF(ISNA(INDEX('Batch file entries'!G$2:G$97,MATCH(ROW(F99)-4,'Batch file entries'!$I$2:$I$97,0))),"",(INDEX('Batch file entries'!G$2:G$97,MATCH(ROW(F99)-4,'Batch file entries'!$I$2:$I$97,0))))</f>
        <v/>
      </c>
      <c r="G99" s="24" t="str">
        <f>IF(C99="","",IF(OR(RIGHT(C99,1)="B",RIGHT(C99,1)="C"),IF(VLOOKUP(CONCATENATE(LEFT(C99,3),RIGHT(C99,1)),'create SAMPLE BATCH'!$A$5:$C$40,2,FALSE)="","",VLOOKUP(CONCATENATE(LEFT(C99,3),RIGHT(C99,1)),'create SAMPLE BATCH'!$A$5:$C$40,2,FALSE)),IF(OR(RIGHT(C99,1)="K",RIGHT(C99,1)="L",RIGHT(C99,1)="M"),IF(VLOOKUP(CONCATENATE(LEFT(C99,4),RIGHT(C99,1)),'create SAMPLE BATCH'!$A$5:$C$40,2,FALSE)="","",VLOOKUP(CONCATENATE(LEFT(C99,4),RIGHT(C99,1)),'create SAMPLE BATCH'!$A$5:$C$40,2,FALSE)))))</f>
        <v/>
      </c>
      <c r="H99" s="24" t="str">
        <f>IF(ISNA(INDEX('Batch file entries'!K$2:K$97,MATCH(ROW(F99)-4,'Batch file entries'!$I$2:$I$97,0))),"",(INDEX('Batch file entries'!K$2:K$97,MATCH(ROW(F99)-4,'Batch file entries'!$I$2:$I$97,0))))</f>
        <v/>
      </c>
    </row>
    <row r="100" spans="1:8" x14ac:dyDescent="0.2">
      <c r="A100" s="24" t="str">
        <f>IF(ISNA(INDEX('Batch file entries'!A$2:A$97,MATCH(ROW(A100)-4,'Batch file entries'!$I$2:$I$97,0))),"",(INDEX('Batch file entries'!A$2:A$97,MATCH(ROW(A100)-4,'Batch file entries'!$I$2:$I$97,0))))</f>
        <v/>
      </c>
      <c r="C100" s="24" t="str">
        <f>IF(ISNA(INDEX('Batch file entries'!C$2:C$97,MATCH(ROW(C100)-4,'Batch file entries'!$I$2:$I$97,0))),"",(INDEX('Batch file entries'!C$2:C$97,MATCH(ROW(C100)-4,'Batch file entries'!$I$2:$I$97,0))))</f>
        <v/>
      </c>
      <c r="D100" s="24" t="str">
        <f>IF(ISNA(INDEX('Batch file entries'!E$2:E$97,MATCH(ROW(D100)-4,'Batch file entries'!$I$2:$I$97,0))),"",(INDEX('Batch file entries'!E$2:E$97,MATCH(ROW(D100)-4,'Batch file entries'!$I$2:$I$97,0))))</f>
        <v/>
      </c>
      <c r="E100" s="24" t="str">
        <f>IF(ISNA(INDEX('Batch file entries'!F$2:F$97,MATCH(ROW(E100)-4,'Batch file entries'!$I$2:$I$97,0))),"",(INDEX('Batch file entries'!F$2:F$97,MATCH(ROW(E100)-4,'Batch file entries'!$I$2:$I$97,0))))</f>
        <v/>
      </c>
      <c r="F100" s="24" t="str">
        <f>IF(ISNA(INDEX('Batch file entries'!G$2:G$97,MATCH(ROW(F100)-4,'Batch file entries'!$I$2:$I$97,0))),"",(INDEX('Batch file entries'!G$2:G$97,MATCH(ROW(F100)-4,'Batch file entries'!$I$2:$I$97,0))))</f>
        <v/>
      </c>
      <c r="G100" s="24" t="str">
        <f>IF(C100="","",IF(OR(RIGHT(C100,1)="B",RIGHT(C100,1)="C"),IF(VLOOKUP(CONCATENATE(LEFT(C100,3),RIGHT(C100,1)),'create SAMPLE BATCH'!$A$5:$C$40,2,FALSE)="","",VLOOKUP(CONCATENATE(LEFT(C100,3),RIGHT(C100,1)),'create SAMPLE BATCH'!$A$5:$C$40,2,FALSE)),IF(OR(RIGHT(C100,1)="K",RIGHT(C100,1)="L",RIGHT(C100,1)="M"),IF(VLOOKUP(CONCATENATE(LEFT(C100,4),RIGHT(C100,1)),'create SAMPLE BATCH'!$A$5:$C$40,2,FALSE)="","",VLOOKUP(CONCATENATE(LEFT(C100,4),RIGHT(C100,1)),'create SAMPLE BATCH'!$A$5:$C$40,2,FALSE)))))</f>
        <v/>
      </c>
      <c r="H100" s="24" t="str">
        <f>IF(ISNA(INDEX('Batch file entries'!K$2:K$97,MATCH(ROW(F100)-4,'Batch file entries'!$I$2:$I$97,0))),"",(INDEX('Batch file entries'!K$2:K$97,MATCH(ROW(F100)-4,'Batch file entries'!$I$2:$I$97,0))))</f>
        <v/>
      </c>
    </row>
    <row r="101" spans="1:8" x14ac:dyDescent="0.2">
      <c r="A101" s="24" t="str">
        <f>IF(ISNA(INDEX('Batch file entries'!A$2:A$97,MATCH(ROW(A101)-4,'Batch file entries'!$I$2:$I$97,0))),"",(INDEX('Batch file entries'!A$2:A$97,MATCH(ROW(A101)-4,'Batch file entries'!$I$2:$I$97,0))))</f>
        <v/>
      </c>
      <c r="C101" s="24" t="str">
        <f>IF(ISNA(INDEX('Batch file entries'!C$2:C$97,MATCH(ROW(C101)-4,'Batch file entries'!$I$2:$I$97,0))),"",(INDEX('Batch file entries'!C$2:C$97,MATCH(ROW(C101)-4,'Batch file entries'!$I$2:$I$97,0))))</f>
        <v/>
      </c>
      <c r="D101" s="24" t="str">
        <f>IF(ISNA(INDEX('Batch file entries'!E$2:E$97,MATCH(ROW(D101)-4,'Batch file entries'!$I$2:$I$97,0))),"",(INDEX('Batch file entries'!E$2:E$97,MATCH(ROW(D101)-4,'Batch file entries'!$I$2:$I$97,0))))</f>
        <v/>
      </c>
      <c r="E101" s="24" t="str">
        <f>IF(ISNA(INDEX('Batch file entries'!F$2:F$97,MATCH(ROW(E101)-4,'Batch file entries'!$I$2:$I$97,0))),"",(INDEX('Batch file entries'!F$2:F$97,MATCH(ROW(E101)-4,'Batch file entries'!$I$2:$I$97,0))))</f>
        <v/>
      </c>
      <c r="F101" s="24" t="str">
        <f>IF(ISNA(INDEX('Batch file entries'!G$2:G$97,MATCH(ROW(F101)-4,'Batch file entries'!$I$2:$I$97,0))),"",(INDEX('Batch file entries'!G$2:G$97,MATCH(ROW(F101)-4,'Batch file entries'!$I$2:$I$97,0))))</f>
        <v/>
      </c>
      <c r="G101" s="24" t="str">
        <f>IF(C101="","",IF(OR(RIGHT(C101,1)="B",RIGHT(C101,1)="C"),IF(VLOOKUP(CONCATENATE(LEFT(C101,3),RIGHT(C101,1)),'create SAMPLE BATCH'!$A$5:$C$40,2,FALSE)="","",VLOOKUP(CONCATENATE(LEFT(C101,3),RIGHT(C101,1)),'create SAMPLE BATCH'!$A$5:$C$40,2,FALSE)),IF(OR(RIGHT(C101,1)="K",RIGHT(C101,1)="L",RIGHT(C101,1)="M"),IF(VLOOKUP(CONCATENATE(LEFT(C101,4),RIGHT(C101,1)),'create SAMPLE BATCH'!$A$5:$C$40,2,FALSE)="","",VLOOKUP(CONCATENATE(LEFT(C101,4),RIGHT(C101,1)),'create SAMPLE BATCH'!$A$5:$C$40,2,FALSE)))))</f>
        <v/>
      </c>
      <c r="H101" s="24" t="str">
        <f>IF(ISNA(INDEX('Batch file entries'!K$2:K$97,MATCH(ROW(F101)-4,'Batch file entries'!$I$2:$I$97,0))),"",(INDEX('Batch file entries'!K$2:K$97,MATCH(ROW(F101)-4,'Batch file entries'!$I$2:$I$97,0))))</f>
        <v/>
      </c>
    </row>
    <row r="102" spans="1:8" x14ac:dyDescent="0.2">
      <c r="A102" s="24" t="str">
        <f>IF(ISNA(INDEX('Batch file entries'!A$2:A$97,MATCH(ROW(A102)-4,'Batch file entries'!$I$2:$I$97,0))),"",(INDEX('Batch file entries'!A$2:A$97,MATCH(ROW(A102)-4,'Batch file entries'!$I$2:$I$97,0))))</f>
        <v/>
      </c>
      <c r="C102" s="24" t="str">
        <f>IF(ISNA(INDEX('Batch file entries'!C$2:C$97,MATCH(ROW(C102)-4,'Batch file entries'!$I$2:$I$97,0))),"",(INDEX('Batch file entries'!C$2:C$97,MATCH(ROW(C102)-4,'Batch file entries'!$I$2:$I$97,0))))</f>
        <v/>
      </c>
      <c r="D102" s="24" t="str">
        <f>IF(ISNA(INDEX('Batch file entries'!E$2:E$97,MATCH(ROW(D102)-4,'Batch file entries'!$I$2:$I$97,0))),"",(INDEX('Batch file entries'!E$2:E$97,MATCH(ROW(D102)-4,'Batch file entries'!$I$2:$I$97,0))))</f>
        <v/>
      </c>
      <c r="E102" s="24" t="str">
        <f>IF(ISNA(INDEX('Batch file entries'!F$2:F$97,MATCH(ROW(E102)-4,'Batch file entries'!$I$2:$I$97,0))),"",(INDEX('Batch file entries'!F$2:F$97,MATCH(ROW(E102)-4,'Batch file entries'!$I$2:$I$97,0))))</f>
        <v/>
      </c>
      <c r="F102" s="24" t="str">
        <f>IF(ISNA(INDEX('Batch file entries'!G$2:G$97,MATCH(ROW(F102)-4,'Batch file entries'!$I$2:$I$97,0))),"",(INDEX('Batch file entries'!G$2:G$97,MATCH(ROW(F102)-4,'Batch file entries'!$I$2:$I$97,0))))</f>
        <v/>
      </c>
      <c r="G102" s="24" t="str">
        <f>IF(C102="","",IF(OR(RIGHT(C102,1)="B",RIGHT(C102,1)="C"),IF(VLOOKUP(CONCATENATE(LEFT(C102,3),RIGHT(C102,1)),'create SAMPLE BATCH'!$A$5:$C$40,2,FALSE)="","",VLOOKUP(CONCATENATE(LEFT(C102,3),RIGHT(C102,1)),'create SAMPLE BATCH'!$A$5:$C$40,2,FALSE)),IF(OR(RIGHT(C102,1)="K",RIGHT(C102,1)="L",RIGHT(C102,1)="M"),IF(VLOOKUP(CONCATENATE(LEFT(C102,4),RIGHT(C102,1)),'create SAMPLE BATCH'!$A$5:$C$40,2,FALSE)="","",VLOOKUP(CONCATENATE(LEFT(C102,4),RIGHT(C102,1)),'create SAMPLE BATCH'!$A$5:$C$40,2,FALSE)))))</f>
        <v/>
      </c>
      <c r="H102" s="24" t="str">
        <f>IF(ISNA(INDEX('Batch file entries'!K$2:K$97,MATCH(ROW(F102)-4,'Batch file entries'!$I$2:$I$97,0))),"",(INDEX('Batch file entries'!K$2:K$97,MATCH(ROW(F102)-4,'Batch file entries'!$I$2:$I$97,0))))</f>
        <v/>
      </c>
    </row>
    <row r="103" spans="1:8" x14ac:dyDescent="0.2">
      <c r="A103" s="24" t="str">
        <f>IF(ISNA(INDEX('Batch file entries'!A$2:A$97,MATCH(ROW(A103)-4,'Batch file entries'!$I$2:$I$97,0))),"",(INDEX('Batch file entries'!A$2:A$97,MATCH(ROW(A103)-4,'Batch file entries'!$I$2:$I$97,0))))</f>
        <v/>
      </c>
      <c r="C103" s="24" t="str">
        <f>IF(ISNA(INDEX('Batch file entries'!C$2:C$97,MATCH(ROW(C103)-4,'Batch file entries'!$I$2:$I$97,0))),"",(INDEX('Batch file entries'!C$2:C$97,MATCH(ROW(C103)-4,'Batch file entries'!$I$2:$I$97,0))))</f>
        <v/>
      </c>
      <c r="D103" s="24" t="str">
        <f>IF(ISNA(INDEX('Batch file entries'!E$2:E$97,MATCH(ROW(D103)-4,'Batch file entries'!$I$2:$I$97,0))),"",(INDEX('Batch file entries'!E$2:E$97,MATCH(ROW(D103)-4,'Batch file entries'!$I$2:$I$97,0))))</f>
        <v/>
      </c>
      <c r="E103" s="24" t="str">
        <f>IF(ISNA(INDEX('Batch file entries'!F$2:F$97,MATCH(ROW(E103)-4,'Batch file entries'!$I$2:$I$97,0))),"",(INDEX('Batch file entries'!F$2:F$97,MATCH(ROW(E103)-4,'Batch file entries'!$I$2:$I$97,0))))</f>
        <v/>
      </c>
      <c r="F103" s="24" t="str">
        <f>IF(ISNA(INDEX('Batch file entries'!G$2:G$97,MATCH(ROW(F103)-4,'Batch file entries'!$I$2:$I$97,0))),"",(INDEX('Batch file entries'!G$2:G$97,MATCH(ROW(F103)-4,'Batch file entries'!$I$2:$I$97,0))))</f>
        <v/>
      </c>
      <c r="G103" s="24" t="str">
        <f>IF(C103="","",IF(OR(RIGHT(C103,1)="B",RIGHT(C103,1)="C"),IF(VLOOKUP(CONCATENATE(LEFT(C103,3),RIGHT(C103,1)),'create SAMPLE BATCH'!$A$5:$C$40,2,FALSE)="","",VLOOKUP(CONCATENATE(LEFT(C103,3),RIGHT(C103,1)),'create SAMPLE BATCH'!$A$5:$C$40,2,FALSE)),IF(OR(RIGHT(C103,1)="K",RIGHT(C103,1)="L",RIGHT(C103,1)="M"),IF(VLOOKUP(CONCATENATE(LEFT(C103,4),RIGHT(C103,1)),'create SAMPLE BATCH'!$A$5:$C$40,2,FALSE)="","",VLOOKUP(CONCATENATE(LEFT(C103,4),RIGHT(C103,1)),'create SAMPLE BATCH'!$A$5:$C$40,2,FALSE)))))</f>
        <v/>
      </c>
      <c r="H103" s="24" t="str">
        <f>IF(ISNA(INDEX('Batch file entries'!K$2:K$97,MATCH(ROW(F103)-4,'Batch file entries'!$I$2:$I$97,0))),"",(INDEX('Batch file entries'!K$2:K$97,MATCH(ROW(F103)-4,'Batch file entries'!$I$2:$I$97,0))))</f>
        <v/>
      </c>
    </row>
    <row r="104" spans="1:8" x14ac:dyDescent="0.2">
      <c r="A104" s="24" t="str">
        <f>IF(ISNA(INDEX('Batch file entries'!A$2:A$97,MATCH(ROW(A104)-4,'Batch file entries'!$I$2:$I$97,0))),"",(INDEX('Batch file entries'!A$2:A$97,MATCH(ROW(A104)-4,'Batch file entries'!$I$2:$I$97,0))))</f>
        <v/>
      </c>
      <c r="C104" s="24" t="str">
        <f>IF(ISNA(INDEX('Batch file entries'!C$2:C$97,MATCH(ROW(C104)-4,'Batch file entries'!$I$2:$I$97,0))),"",(INDEX('Batch file entries'!C$2:C$97,MATCH(ROW(C104)-4,'Batch file entries'!$I$2:$I$97,0))))</f>
        <v/>
      </c>
      <c r="D104" s="24" t="str">
        <f>IF(ISNA(INDEX('Batch file entries'!E$2:E$97,MATCH(ROW(D104)-4,'Batch file entries'!$I$2:$I$97,0))),"",(INDEX('Batch file entries'!E$2:E$97,MATCH(ROW(D104)-4,'Batch file entries'!$I$2:$I$97,0))))</f>
        <v/>
      </c>
      <c r="E104" s="24" t="str">
        <f>IF(ISNA(INDEX('Batch file entries'!F$2:F$97,MATCH(ROW(E104)-4,'Batch file entries'!$I$2:$I$97,0))),"",(INDEX('Batch file entries'!F$2:F$97,MATCH(ROW(E104)-4,'Batch file entries'!$I$2:$I$97,0))))</f>
        <v/>
      </c>
      <c r="F104" s="24" t="str">
        <f>IF(ISNA(INDEX('Batch file entries'!G$2:G$97,MATCH(ROW(F104)-4,'Batch file entries'!$I$2:$I$97,0))),"",(INDEX('Batch file entries'!G$2:G$97,MATCH(ROW(F104)-4,'Batch file entries'!$I$2:$I$97,0))))</f>
        <v/>
      </c>
      <c r="G104" s="24" t="str">
        <f>IF(C104="","",IF(OR(RIGHT(C104,1)="B",RIGHT(C104,1)="C"),IF(VLOOKUP(CONCATENATE(LEFT(C104,3),RIGHT(C104,1)),'create SAMPLE BATCH'!$A$5:$C$40,2,FALSE)="","",VLOOKUP(CONCATENATE(LEFT(C104,3),RIGHT(C104,1)),'create SAMPLE BATCH'!$A$5:$C$40,2,FALSE)),IF(OR(RIGHT(C104,1)="K",RIGHT(C104,1)="L",RIGHT(C104,1)="M"),IF(VLOOKUP(CONCATENATE(LEFT(C104,4),RIGHT(C104,1)),'create SAMPLE BATCH'!$A$5:$C$40,2,FALSE)="","",VLOOKUP(CONCATENATE(LEFT(C104,4),RIGHT(C104,1)),'create SAMPLE BATCH'!$A$5:$C$40,2,FALSE)))))</f>
        <v/>
      </c>
      <c r="H104" s="24" t="str">
        <f>IF(ISNA(INDEX('Batch file entries'!K$2:K$97,MATCH(ROW(F104)-4,'Batch file entries'!$I$2:$I$97,0))),"",(INDEX('Batch file entries'!K$2:K$97,MATCH(ROW(F104)-4,'Batch file entries'!$I$2:$I$97,0))))</f>
        <v/>
      </c>
    </row>
    <row r="105" spans="1:8" x14ac:dyDescent="0.2">
      <c r="A105" s="24" t="str">
        <f>IF(ISNA(INDEX('Batch file entries'!A$2:A$97,MATCH(ROW(A105)-4,'Batch file entries'!$I$2:$I$97,0))),"",(INDEX('Batch file entries'!A$2:A$97,MATCH(ROW(A105)-4,'Batch file entries'!$I$2:$I$97,0))))</f>
        <v/>
      </c>
      <c r="C105" s="24" t="str">
        <f>IF(ISNA(INDEX('Batch file entries'!C$2:C$97,MATCH(ROW(C105)-4,'Batch file entries'!$I$2:$I$97,0))),"",(INDEX('Batch file entries'!C$2:C$97,MATCH(ROW(C105)-4,'Batch file entries'!$I$2:$I$97,0))))</f>
        <v/>
      </c>
      <c r="D105" s="24" t="str">
        <f>IF(ISNA(INDEX('Batch file entries'!E$2:E$97,MATCH(ROW(D105)-4,'Batch file entries'!$I$2:$I$97,0))),"",(INDEX('Batch file entries'!E$2:E$97,MATCH(ROW(D105)-4,'Batch file entries'!$I$2:$I$97,0))))</f>
        <v/>
      </c>
      <c r="E105" s="24" t="str">
        <f>IF(ISNA(INDEX('Batch file entries'!F$2:F$97,MATCH(ROW(E105)-4,'Batch file entries'!$I$2:$I$97,0))),"",(INDEX('Batch file entries'!F$2:F$97,MATCH(ROW(E105)-4,'Batch file entries'!$I$2:$I$97,0))))</f>
        <v/>
      </c>
      <c r="F105" s="24" t="str">
        <f>IF(ISNA(INDEX('Batch file entries'!G$2:G$97,MATCH(ROW(F105)-4,'Batch file entries'!$I$2:$I$97,0))),"",(INDEX('Batch file entries'!G$2:G$97,MATCH(ROW(F105)-4,'Batch file entries'!$I$2:$I$97,0))))</f>
        <v/>
      </c>
      <c r="G105" s="24" t="str">
        <f>IF(C105="","",IF(OR(RIGHT(C105,1)="B",RIGHT(C105,1)="C"),IF(VLOOKUP(CONCATENATE(LEFT(C105,3),RIGHT(C105,1)),'create SAMPLE BATCH'!$A$5:$C$40,2,FALSE)="","",VLOOKUP(CONCATENATE(LEFT(C105,3),RIGHT(C105,1)),'create SAMPLE BATCH'!$A$5:$C$40,2,FALSE)),IF(OR(RIGHT(C105,1)="K",RIGHT(C105,1)="L",RIGHT(C105,1)="M"),IF(VLOOKUP(CONCATENATE(LEFT(C105,4),RIGHT(C105,1)),'create SAMPLE BATCH'!$A$5:$C$40,2,FALSE)="","",VLOOKUP(CONCATENATE(LEFT(C105,4),RIGHT(C105,1)),'create SAMPLE BATCH'!$A$5:$C$40,2,FALSE)))))</f>
        <v/>
      </c>
      <c r="H105" s="24" t="str">
        <f>IF(ISNA(INDEX('Batch file entries'!K$2:K$97,MATCH(ROW(F105)-4,'Batch file entries'!$I$2:$I$97,0))),"",(INDEX('Batch file entries'!K$2:K$97,MATCH(ROW(F105)-4,'Batch file entries'!$I$2:$I$97,0))))</f>
        <v/>
      </c>
    </row>
  </sheetData>
  <sheetProtection password="CD2F" sheet="1" objects="1" scenarios="1"/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zoomScale="90" zoomScaleNormal="90" workbookViewId="0"/>
  </sheetViews>
  <sheetFormatPr defaultRowHeight="15" x14ac:dyDescent="0.25"/>
  <cols>
    <col min="1" max="3" width="14.28515625" customWidth="1"/>
    <col min="4" max="4" width="24.28515625" customWidth="1"/>
    <col min="5" max="6" width="14.28515625" customWidth="1"/>
    <col min="7" max="7" width="32.140625" customWidth="1"/>
    <col min="8" max="10" width="14.28515625" customWidth="1"/>
  </cols>
  <sheetData>
    <row r="1" spans="1:11" ht="14.45" x14ac:dyDescent="0.3">
      <c r="A1" t="str">
        <f>'Sample batch'!A1</f>
        <v xml:space="preserve">DIRECTORY: </v>
      </c>
      <c r="K1" s="19" t="s">
        <v>98</v>
      </c>
    </row>
    <row r="2" spans="1:11" ht="14.45" x14ac:dyDescent="0.3">
      <c r="A2" t="str">
        <f>'Sample batch'!A2</f>
        <v xml:space="preserve">ANNOTATION: </v>
      </c>
      <c r="K2" s="26" t="s">
        <v>100</v>
      </c>
    </row>
    <row r="3" spans="1:11" ht="14.45" x14ac:dyDescent="0.3">
      <c r="A3" s="24"/>
      <c r="B3" s="24"/>
      <c r="C3" s="24"/>
      <c r="D3" s="24"/>
      <c r="E3" s="24"/>
      <c r="H3" s="24"/>
      <c r="I3" s="24"/>
      <c r="J3" s="24"/>
    </row>
    <row r="4" spans="1:11" ht="14.45" x14ac:dyDescent="0.3">
      <c r="A4" t="str">
        <f>'Sample batch'!A4</f>
        <v>CYCLEID</v>
      </c>
      <c r="B4" t="str">
        <f>'Sample batch'!B4</f>
        <v>SAMPLEFILE</v>
      </c>
      <c r="C4" t="str">
        <f>'Sample batch'!C4</f>
        <v>BARCODE</v>
      </c>
      <c r="D4" t="str">
        <f>'Sample batch'!D4</f>
        <v>EXPTYPE</v>
      </c>
      <c r="E4" t="str">
        <f>'Sample batch'!E4</f>
        <v>EMBRYOID</v>
      </c>
      <c r="F4" t="str">
        <f>'Sample batch'!F4</f>
        <v>SAMPLECH</v>
      </c>
      <c r="G4" t="str">
        <f>'Sample batch'!G4</f>
        <v>REFERENCEDB</v>
      </c>
      <c r="H4" t="str">
        <f>'Sample batch'!H4</f>
        <v>CELLTYPE</v>
      </c>
      <c r="I4" t="str">
        <f>'Sample batch'!I4</f>
        <v>NANODROPFILE</v>
      </c>
      <c r="J4" t="str">
        <f>'Sample batch'!J4</f>
        <v>DESCRIPTION</v>
      </c>
    </row>
    <row r="5" spans="1:11" ht="14.45" x14ac:dyDescent="0.3">
      <c r="A5" t="str">
        <f>IF('Reference batch'!$I5="",'Reference batch'!A5,INDEX('Sample batch'!$A$5:$J$108,'Reference batch'!$I5,COLUMN(A5)))</f>
        <v/>
      </c>
      <c r="C5" t="str">
        <f>IF('Reference batch'!$I5="",'Reference batch'!C5,INDEX('Sample batch'!$A$5:$J$108,'Reference batch'!$I5,COLUMN(C5)))</f>
        <v/>
      </c>
      <c r="D5" t="str">
        <f>IF('Reference batch'!$I5="",'Reference batch'!D5,INDEX('Sample batch'!$A$5:$J$108,'Reference batch'!$I5,COLUMN(D5)))</f>
        <v/>
      </c>
      <c r="E5" t="str">
        <f>IF('Reference batch'!$I5="",'Reference batch'!E5,INDEX('Sample batch'!$A$5:$J$108,'Reference batch'!$I5,COLUMN(E5)))</f>
        <v/>
      </c>
      <c r="F5" t="str">
        <f>IF('Reference batch'!$I5="",'Reference batch'!E5,INDEX('Sample batch'!$A$5:$J$108,'Reference batch'!$I5,COLUMN(F5)))</f>
        <v/>
      </c>
      <c r="G5" t="str">
        <f>IF('Reference batch'!$I5="",'Reference batch'!J5,INDEX('Sample batch'!$A$5:$J$108,'Reference batch'!$I5,COLUMN(G5)))</f>
        <v/>
      </c>
      <c r="H5" t="str">
        <f>IF('Reference batch'!$I5="",'Reference batch'!F5,INDEX('Sample batch'!$A$5:$J$108,'Reference batch'!$I5,COLUMN(H5)))</f>
        <v/>
      </c>
    </row>
    <row r="6" spans="1:11" ht="14.45" x14ac:dyDescent="0.3">
      <c r="A6" t="str">
        <f>IF('Reference batch'!$I6="",'Reference batch'!A6,INDEX('Sample batch'!$A$5:$J$108,'Reference batch'!$I6,COLUMN(A6)))</f>
        <v/>
      </c>
      <c r="C6" t="str">
        <f>IF('Reference batch'!$I6="",'Reference batch'!C6,INDEX('Sample batch'!$A$5:$J$108,'Reference batch'!$I6,COLUMN(C6)))</f>
        <v/>
      </c>
      <c r="D6" t="str">
        <f>IF('Reference batch'!$I6="",'Reference batch'!D6,INDEX('Sample batch'!$A$5:$J$108,'Reference batch'!$I6,COLUMN(D6)))</f>
        <v/>
      </c>
      <c r="E6" t="str">
        <f>IF('Reference batch'!$I6="",'Reference batch'!E6,INDEX('Sample batch'!$A$5:$J$108,'Reference batch'!$I6,COLUMN(E6)))</f>
        <v/>
      </c>
      <c r="F6" t="str">
        <f>IF('Reference batch'!$I6="",'Reference batch'!E6,INDEX('Sample batch'!$A$5:$J$108,'Reference batch'!$I6,COLUMN(F6)))</f>
        <v/>
      </c>
      <c r="G6" t="str">
        <f>IF('Reference batch'!$I6="",'Reference batch'!J6,INDEX('Sample batch'!$A$5:$J$108,'Reference batch'!$I6,COLUMN(G6)))</f>
        <v/>
      </c>
      <c r="H6" t="str">
        <f>IF('Reference batch'!$I6="",'Reference batch'!F6,INDEX('Sample batch'!$A$5:$J$108,'Reference batch'!$I6,COLUMN(H6)))</f>
        <v/>
      </c>
    </row>
    <row r="7" spans="1:11" ht="14.45" x14ac:dyDescent="0.3">
      <c r="A7" t="str">
        <f>IF('Reference batch'!$I7="",'Reference batch'!A7,INDEX('Sample batch'!$A$5:$J$108,'Reference batch'!$I7,COLUMN(A7)))</f>
        <v/>
      </c>
      <c r="C7" t="str">
        <f>IF('Reference batch'!$I7="",'Reference batch'!C7,INDEX('Sample batch'!$A$5:$J$108,'Reference batch'!$I7,COLUMN(C7)))</f>
        <v/>
      </c>
      <c r="D7" t="str">
        <f>IF('Reference batch'!$I7="",'Reference batch'!D7,INDEX('Sample batch'!$A$5:$J$108,'Reference batch'!$I7,COLUMN(D7)))</f>
        <v/>
      </c>
      <c r="E7" t="str">
        <f>IF('Reference batch'!$I7="",'Reference batch'!E7,INDEX('Sample batch'!$A$5:$J$108,'Reference batch'!$I7,COLUMN(E7)))</f>
        <v/>
      </c>
      <c r="F7" t="str">
        <f>IF('Reference batch'!$I7="",'Reference batch'!E7,INDEX('Sample batch'!$A$5:$J$108,'Reference batch'!$I7,COLUMN(F7)))</f>
        <v/>
      </c>
      <c r="G7" t="str">
        <f>IF('Reference batch'!$I7="",'Reference batch'!J7,INDEX('Sample batch'!$A$5:$J$108,'Reference batch'!$I7,COLUMN(G7)))</f>
        <v/>
      </c>
      <c r="H7" t="str">
        <f>IF('Reference batch'!$I7="",'Reference batch'!F7,INDEX('Sample batch'!$A$5:$J$108,'Reference batch'!$I7,COLUMN(H7)))</f>
        <v/>
      </c>
    </row>
    <row r="8" spans="1:11" ht="14.45" x14ac:dyDescent="0.3">
      <c r="A8" t="str">
        <f>IF('Reference batch'!$I8="",'Reference batch'!A8,INDEX('Sample batch'!$A$5:$J$108,'Reference batch'!$I8,COLUMN(A8)))</f>
        <v/>
      </c>
      <c r="C8" t="str">
        <f>IF('Reference batch'!$I8="",'Reference batch'!C8,INDEX('Sample batch'!$A$5:$J$108,'Reference batch'!$I8,COLUMN(C8)))</f>
        <v/>
      </c>
      <c r="D8" t="str">
        <f>IF('Reference batch'!$I8="",'Reference batch'!D8,INDEX('Sample batch'!$A$5:$J$108,'Reference batch'!$I8,COLUMN(D8)))</f>
        <v/>
      </c>
      <c r="E8" t="str">
        <f>IF('Reference batch'!$I8="",'Reference batch'!E8,INDEX('Sample batch'!$A$5:$J$108,'Reference batch'!$I8,COLUMN(E8)))</f>
        <v/>
      </c>
      <c r="F8" t="str">
        <f>IF('Reference batch'!$I8="",'Reference batch'!E8,INDEX('Sample batch'!$A$5:$J$108,'Reference batch'!$I8,COLUMN(F8)))</f>
        <v/>
      </c>
      <c r="G8" t="str">
        <f>IF('Reference batch'!$I8="",'Reference batch'!J8,INDEX('Sample batch'!$A$5:$J$108,'Reference batch'!$I8,COLUMN(G8)))</f>
        <v/>
      </c>
      <c r="H8" t="str">
        <f>IF('Reference batch'!$I8="",'Reference batch'!F8,INDEX('Sample batch'!$A$5:$J$108,'Reference batch'!$I8,COLUMN(H8)))</f>
        <v/>
      </c>
    </row>
    <row r="9" spans="1:11" ht="14.45" x14ac:dyDescent="0.3">
      <c r="A9" t="str">
        <f>IF('Reference batch'!$I9="",'Reference batch'!A9,INDEX('Sample batch'!$A$5:$J$108,'Reference batch'!$I9,COLUMN(A9)))</f>
        <v/>
      </c>
      <c r="C9" t="str">
        <f>IF('Reference batch'!$I9="",'Reference batch'!C9,INDEX('Sample batch'!$A$5:$J$108,'Reference batch'!$I9,COLUMN(C9)))</f>
        <v/>
      </c>
      <c r="D9" t="str">
        <f>IF('Reference batch'!$I9="",'Reference batch'!D9,INDEX('Sample batch'!$A$5:$J$108,'Reference batch'!$I9,COLUMN(D9)))</f>
        <v/>
      </c>
      <c r="E9" t="str">
        <f>IF('Reference batch'!$I9="",'Reference batch'!E9,INDEX('Sample batch'!$A$5:$J$108,'Reference batch'!$I9,COLUMN(E9)))</f>
        <v/>
      </c>
      <c r="F9" t="str">
        <f>IF('Reference batch'!$I9="",'Reference batch'!E9,INDEX('Sample batch'!$A$5:$J$108,'Reference batch'!$I9,COLUMN(F9)))</f>
        <v/>
      </c>
      <c r="G9" t="str">
        <f>IF('Reference batch'!$I9="",'Reference batch'!J9,INDEX('Sample batch'!$A$5:$J$108,'Reference batch'!$I9,COLUMN(G9)))</f>
        <v/>
      </c>
      <c r="H9" t="str">
        <f>IF('Reference batch'!$I9="",'Reference batch'!F9,INDEX('Sample batch'!$A$5:$J$108,'Reference batch'!$I9,COLUMN(H9)))</f>
        <v/>
      </c>
    </row>
    <row r="10" spans="1:11" ht="14.45" x14ac:dyDescent="0.3">
      <c r="A10" t="str">
        <f>IF('Reference batch'!$I10="",'Reference batch'!A10,INDEX('Sample batch'!$A$5:$J$108,'Reference batch'!$I10,COLUMN(A10)))</f>
        <v/>
      </c>
      <c r="C10" t="str">
        <f>IF('Reference batch'!$I10="",'Reference batch'!C10,INDEX('Sample batch'!$A$5:$J$108,'Reference batch'!$I10,COLUMN(C10)))</f>
        <v/>
      </c>
      <c r="D10" t="str">
        <f>IF('Reference batch'!$I10="",'Reference batch'!D10,INDEX('Sample batch'!$A$5:$J$108,'Reference batch'!$I10,COLUMN(D10)))</f>
        <v/>
      </c>
      <c r="E10" t="str">
        <f>IF('Reference batch'!$I10="",'Reference batch'!E10,INDEX('Sample batch'!$A$5:$J$108,'Reference batch'!$I10,COLUMN(E10)))</f>
        <v/>
      </c>
      <c r="F10" t="str">
        <f>IF('Reference batch'!$I10="",'Reference batch'!E10,INDEX('Sample batch'!$A$5:$J$108,'Reference batch'!$I10,COLUMN(F10)))</f>
        <v/>
      </c>
      <c r="G10" t="str">
        <f>IF('Reference batch'!$I10="",'Reference batch'!J10,INDEX('Sample batch'!$A$5:$J$108,'Reference batch'!$I10,COLUMN(G10)))</f>
        <v/>
      </c>
      <c r="H10" t="str">
        <f>IF('Reference batch'!$I10="",'Reference batch'!F10,INDEX('Sample batch'!$A$5:$J$108,'Reference batch'!$I10,COLUMN(H10)))</f>
        <v/>
      </c>
    </row>
    <row r="11" spans="1:11" ht="14.45" x14ac:dyDescent="0.3">
      <c r="A11" t="str">
        <f>IF('Reference batch'!$I11="",'Reference batch'!A11,INDEX('Sample batch'!$A$5:$J$108,'Reference batch'!$I11,COLUMN(A11)))</f>
        <v/>
      </c>
      <c r="C11" t="str">
        <f>IF('Reference batch'!$I11="",'Reference batch'!C11,INDEX('Sample batch'!$A$5:$J$108,'Reference batch'!$I11,COLUMN(C11)))</f>
        <v/>
      </c>
      <c r="D11" t="str">
        <f>IF('Reference batch'!$I11="",'Reference batch'!D11,INDEX('Sample batch'!$A$5:$J$108,'Reference batch'!$I11,COLUMN(D11)))</f>
        <v/>
      </c>
      <c r="E11" t="str">
        <f>IF('Reference batch'!$I11="",'Reference batch'!E11,INDEX('Sample batch'!$A$5:$J$108,'Reference batch'!$I11,COLUMN(E11)))</f>
        <v/>
      </c>
      <c r="F11" t="str">
        <f>IF('Reference batch'!$I11="",'Reference batch'!E11,INDEX('Sample batch'!$A$5:$J$108,'Reference batch'!$I11,COLUMN(F11)))</f>
        <v/>
      </c>
      <c r="G11" t="str">
        <f>IF('Reference batch'!$I11="",'Reference batch'!J11,INDEX('Sample batch'!$A$5:$J$108,'Reference batch'!$I11,COLUMN(G11)))</f>
        <v/>
      </c>
      <c r="H11" t="str">
        <f>IF('Reference batch'!$I11="",'Reference batch'!F11,INDEX('Sample batch'!$A$5:$J$108,'Reference batch'!$I11,COLUMN(H11)))</f>
        <v/>
      </c>
    </row>
    <row r="12" spans="1:11" ht="14.45" x14ac:dyDescent="0.3">
      <c r="A12" t="str">
        <f>IF('Reference batch'!$I12="",'Reference batch'!A12,INDEX('Sample batch'!$A$5:$J$108,'Reference batch'!$I12,COLUMN(A12)))</f>
        <v/>
      </c>
      <c r="C12" t="str">
        <f>IF('Reference batch'!$I12="",'Reference batch'!C12,INDEX('Sample batch'!$A$5:$J$108,'Reference batch'!$I12,COLUMN(C12)))</f>
        <v/>
      </c>
      <c r="D12" t="str">
        <f>IF('Reference batch'!$I12="",'Reference batch'!D12,INDEX('Sample batch'!$A$5:$J$108,'Reference batch'!$I12,COLUMN(D12)))</f>
        <v/>
      </c>
      <c r="E12" t="str">
        <f>IF('Reference batch'!$I12="",'Reference batch'!E12,INDEX('Sample batch'!$A$5:$J$108,'Reference batch'!$I12,COLUMN(E12)))</f>
        <v/>
      </c>
      <c r="F12" t="str">
        <f>IF('Reference batch'!$I12="",'Reference batch'!E12,INDEX('Sample batch'!$A$5:$J$108,'Reference batch'!$I12,COLUMN(F12)))</f>
        <v/>
      </c>
      <c r="G12" t="str">
        <f>IF('Reference batch'!$I12="",'Reference batch'!J12,INDEX('Sample batch'!$A$5:$J$108,'Reference batch'!$I12,COLUMN(G12)))</f>
        <v/>
      </c>
      <c r="H12" t="str">
        <f>IF('Reference batch'!$I12="",'Reference batch'!F12,INDEX('Sample batch'!$A$5:$J$108,'Reference batch'!$I12,COLUMN(H12)))</f>
        <v/>
      </c>
    </row>
    <row r="13" spans="1:11" ht="14.45" x14ac:dyDescent="0.3">
      <c r="A13" t="str">
        <f>IF('Reference batch'!$I13="",'Reference batch'!A13,INDEX('Sample batch'!$A$5:$J$108,'Reference batch'!$I13,COLUMN(A13)))</f>
        <v/>
      </c>
      <c r="C13" t="str">
        <f>IF('Reference batch'!$I13="",'Reference batch'!C13,INDEX('Sample batch'!$A$5:$J$108,'Reference batch'!$I13,COLUMN(C13)))</f>
        <v/>
      </c>
      <c r="D13" t="str">
        <f>IF('Reference batch'!$I13="",'Reference batch'!D13,INDEX('Sample batch'!$A$5:$J$108,'Reference batch'!$I13,COLUMN(D13)))</f>
        <v/>
      </c>
      <c r="E13" t="str">
        <f>IF('Reference batch'!$I13="",'Reference batch'!E13,INDEX('Sample batch'!$A$5:$J$108,'Reference batch'!$I13,COLUMN(E13)))</f>
        <v/>
      </c>
      <c r="F13" t="str">
        <f>IF('Reference batch'!$I13="",'Reference batch'!E13,INDEX('Sample batch'!$A$5:$J$108,'Reference batch'!$I13,COLUMN(F13)))</f>
        <v/>
      </c>
      <c r="G13" t="str">
        <f>IF('Reference batch'!$I13="",'Reference batch'!J13,INDEX('Sample batch'!$A$5:$J$108,'Reference batch'!$I13,COLUMN(G13)))</f>
        <v/>
      </c>
      <c r="H13" t="str">
        <f>IF('Reference batch'!$I13="",'Reference batch'!F13,INDEX('Sample batch'!$A$5:$J$108,'Reference batch'!$I13,COLUMN(H13)))</f>
        <v/>
      </c>
    </row>
    <row r="14" spans="1:11" ht="14.45" x14ac:dyDescent="0.3">
      <c r="A14" t="str">
        <f>IF('Reference batch'!$I14="",'Reference batch'!A14,INDEX('Sample batch'!$A$5:$J$108,'Reference batch'!$I14,COLUMN(A14)))</f>
        <v/>
      </c>
      <c r="C14" t="str">
        <f>IF('Reference batch'!$I14="",'Reference batch'!C14,INDEX('Sample batch'!$A$5:$J$108,'Reference batch'!$I14,COLUMN(C14)))</f>
        <v/>
      </c>
      <c r="D14" t="str">
        <f>IF('Reference batch'!$I14="",'Reference batch'!D14,INDEX('Sample batch'!$A$5:$J$108,'Reference batch'!$I14,COLUMN(D14)))</f>
        <v/>
      </c>
      <c r="E14" t="str">
        <f>IF('Reference batch'!$I14="",'Reference batch'!E14,INDEX('Sample batch'!$A$5:$J$108,'Reference batch'!$I14,COLUMN(E14)))</f>
        <v/>
      </c>
      <c r="F14" t="str">
        <f>IF('Reference batch'!$I14="",'Reference batch'!E14,INDEX('Sample batch'!$A$5:$J$108,'Reference batch'!$I14,COLUMN(F14)))</f>
        <v/>
      </c>
      <c r="G14" t="str">
        <f>IF('Reference batch'!$I14="",'Reference batch'!J14,INDEX('Sample batch'!$A$5:$J$108,'Reference batch'!$I14,COLUMN(G14)))</f>
        <v/>
      </c>
      <c r="H14" t="str">
        <f>IF('Reference batch'!$I14="",'Reference batch'!F14,INDEX('Sample batch'!$A$5:$J$108,'Reference batch'!$I14,COLUMN(H14)))</f>
        <v/>
      </c>
    </row>
    <row r="15" spans="1:11" ht="14.45" x14ac:dyDescent="0.3">
      <c r="A15" t="str">
        <f>IF('Reference batch'!$I15="",'Reference batch'!A15,INDEX('Sample batch'!$A$5:$J$108,'Reference batch'!$I15,COLUMN(A15)))</f>
        <v/>
      </c>
      <c r="C15" t="str">
        <f>IF('Reference batch'!$I15="",'Reference batch'!C15,INDEX('Sample batch'!$A$5:$J$108,'Reference batch'!$I15,COLUMN(C15)))</f>
        <v/>
      </c>
      <c r="D15" t="str">
        <f>IF('Reference batch'!$I15="",'Reference batch'!D15,INDEX('Sample batch'!$A$5:$J$108,'Reference batch'!$I15,COLUMN(D15)))</f>
        <v/>
      </c>
      <c r="E15" t="str">
        <f>IF('Reference batch'!$I15="",'Reference batch'!E15,INDEX('Sample batch'!$A$5:$J$108,'Reference batch'!$I15,COLUMN(E15)))</f>
        <v/>
      </c>
      <c r="F15" t="str">
        <f>IF('Reference batch'!$I15="",'Reference batch'!E15,INDEX('Sample batch'!$A$5:$J$108,'Reference batch'!$I15,COLUMN(F15)))</f>
        <v/>
      </c>
      <c r="G15" t="str">
        <f>IF('Reference batch'!$I15="",'Reference batch'!J15,INDEX('Sample batch'!$A$5:$J$108,'Reference batch'!$I15,COLUMN(G15)))</f>
        <v/>
      </c>
      <c r="H15" t="str">
        <f>IF('Reference batch'!$I15="",'Reference batch'!F15,INDEX('Sample batch'!$A$5:$J$108,'Reference batch'!$I15,COLUMN(H15)))</f>
        <v/>
      </c>
    </row>
    <row r="16" spans="1:11" ht="14.45" x14ac:dyDescent="0.3">
      <c r="A16" t="str">
        <f>IF('Reference batch'!$I16="",'Reference batch'!A16,INDEX('Sample batch'!$A$5:$J$108,'Reference batch'!$I16,COLUMN(A16)))</f>
        <v/>
      </c>
      <c r="C16" t="str">
        <f>IF('Reference batch'!$I16="",'Reference batch'!C16,INDEX('Sample batch'!$A$5:$J$108,'Reference batch'!$I16,COLUMN(C16)))</f>
        <v/>
      </c>
      <c r="D16" t="str">
        <f>IF('Reference batch'!$I16="",'Reference batch'!D16,INDEX('Sample batch'!$A$5:$J$108,'Reference batch'!$I16,COLUMN(D16)))</f>
        <v/>
      </c>
      <c r="E16" t="str">
        <f>IF('Reference batch'!$I16="",'Reference batch'!E16,INDEX('Sample batch'!$A$5:$J$108,'Reference batch'!$I16,COLUMN(E16)))</f>
        <v/>
      </c>
      <c r="F16" t="str">
        <f>IF('Reference batch'!$I16="",'Reference batch'!E16,INDEX('Sample batch'!$A$5:$J$108,'Reference batch'!$I16,COLUMN(F16)))</f>
        <v/>
      </c>
      <c r="G16" t="str">
        <f>IF('Reference batch'!$I16="",'Reference batch'!J16,INDEX('Sample batch'!$A$5:$J$108,'Reference batch'!$I16,COLUMN(G16)))</f>
        <v/>
      </c>
      <c r="H16" t="str">
        <f>IF('Reference batch'!$I16="",'Reference batch'!F16,INDEX('Sample batch'!$A$5:$J$108,'Reference batch'!$I16,COLUMN(H16)))</f>
        <v/>
      </c>
    </row>
    <row r="17" spans="1:8" ht="14.45" x14ac:dyDescent="0.3">
      <c r="A17" t="str">
        <f>IF('Reference batch'!$I17="",'Reference batch'!A17,INDEX('Sample batch'!$A$5:$J$108,'Reference batch'!$I17,COLUMN(A17)))</f>
        <v/>
      </c>
      <c r="C17" t="str">
        <f>IF('Reference batch'!$I17="",'Reference batch'!C17,INDEX('Sample batch'!$A$5:$J$108,'Reference batch'!$I17,COLUMN(C17)))</f>
        <v/>
      </c>
      <c r="D17" t="str">
        <f>IF('Reference batch'!$I17="",'Reference batch'!D17,INDEX('Sample batch'!$A$5:$J$108,'Reference batch'!$I17,COLUMN(D17)))</f>
        <v/>
      </c>
      <c r="E17" t="str">
        <f>IF('Reference batch'!$I17="",'Reference batch'!E17,INDEX('Sample batch'!$A$5:$J$108,'Reference batch'!$I17,COLUMN(E17)))</f>
        <v/>
      </c>
      <c r="F17" t="str">
        <f>IF('Reference batch'!$I17="",'Reference batch'!E17,INDEX('Sample batch'!$A$5:$J$108,'Reference batch'!$I17,COLUMN(F17)))</f>
        <v/>
      </c>
      <c r="G17" t="str">
        <f>IF('Reference batch'!$I17="",'Reference batch'!J17,INDEX('Sample batch'!$A$5:$J$108,'Reference batch'!$I17,COLUMN(G17)))</f>
        <v/>
      </c>
      <c r="H17" t="str">
        <f>IF('Reference batch'!$I17="",'Reference batch'!F17,INDEX('Sample batch'!$A$5:$J$108,'Reference batch'!$I17,COLUMN(H17)))</f>
        <v/>
      </c>
    </row>
    <row r="18" spans="1:8" ht="14.45" x14ac:dyDescent="0.3">
      <c r="A18" t="str">
        <f>IF('Reference batch'!$I18="",'Reference batch'!A18,INDEX('Sample batch'!$A$5:$J$108,'Reference batch'!$I18,COLUMN(A18)))</f>
        <v/>
      </c>
      <c r="C18" t="str">
        <f>IF('Reference batch'!$I18="",'Reference batch'!C18,INDEX('Sample batch'!$A$5:$J$108,'Reference batch'!$I18,COLUMN(C18)))</f>
        <v/>
      </c>
      <c r="D18" t="str">
        <f>IF('Reference batch'!$I18="",'Reference batch'!D18,INDEX('Sample batch'!$A$5:$J$108,'Reference batch'!$I18,COLUMN(D18)))</f>
        <v/>
      </c>
      <c r="E18" t="str">
        <f>IF('Reference batch'!$I18="",'Reference batch'!E18,INDEX('Sample batch'!$A$5:$J$108,'Reference batch'!$I18,COLUMN(E18)))</f>
        <v/>
      </c>
      <c r="F18" t="str">
        <f>IF('Reference batch'!$I18="",'Reference batch'!E18,INDEX('Sample batch'!$A$5:$J$108,'Reference batch'!$I18,COLUMN(F18)))</f>
        <v/>
      </c>
      <c r="G18" t="str">
        <f>IF('Reference batch'!$I18="",'Reference batch'!J18,INDEX('Sample batch'!$A$5:$J$108,'Reference batch'!$I18,COLUMN(G18)))</f>
        <v/>
      </c>
      <c r="H18" t="str">
        <f>IF('Reference batch'!$I18="",'Reference batch'!F18,INDEX('Sample batch'!$A$5:$J$108,'Reference batch'!$I18,COLUMN(H18)))</f>
        <v/>
      </c>
    </row>
    <row r="19" spans="1:8" ht="14.45" x14ac:dyDescent="0.3">
      <c r="A19" t="str">
        <f>IF('Reference batch'!$I19="",'Reference batch'!A19,INDEX('Sample batch'!$A$5:$J$108,'Reference batch'!$I19,COLUMN(A19)))</f>
        <v/>
      </c>
      <c r="C19" t="str">
        <f>IF('Reference batch'!$I19="",'Reference batch'!C19,INDEX('Sample batch'!$A$5:$J$108,'Reference batch'!$I19,COLUMN(C19)))</f>
        <v/>
      </c>
      <c r="D19" t="str">
        <f>IF('Reference batch'!$I19="",'Reference batch'!D19,INDEX('Sample batch'!$A$5:$J$108,'Reference batch'!$I19,COLUMN(D19)))</f>
        <v/>
      </c>
      <c r="E19" t="str">
        <f>IF('Reference batch'!$I19="",'Reference batch'!E19,INDEX('Sample batch'!$A$5:$J$108,'Reference batch'!$I19,COLUMN(E19)))</f>
        <v/>
      </c>
      <c r="F19" t="str">
        <f>IF('Reference batch'!$I19="",'Reference batch'!E19,INDEX('Sample batch'!$A$5:$J$108,'Reference batch'!$I19,COLUMN(F19)))</f>
        <v/>
      </c>
      <c r="G19" t="str">
        <f>IF('Reference batch'!$I19="",'Reference batch'!J19,INDEX('Sample batch'!$A$5:$J$108,'Reference batch'!$I19,COLUMN(G19)))</f>
        <v/>
      </c>
      <c r="H19" t="str">
        <f>IF('Reference batch'!$I19="",'Reference batch'!F19,INDEX('Sample batch'!$A$5:$J$108,'Reference batch'!$I19,COLUMN(H19)))</f>
        <v/>
      </c>
    </row>
    <row r="20" spans="1:8" x14ac:dyDescent="0.25">
      <c r="A20" t="str">
        <f>IF('Reference batch'!$I20="",'Reference batch'!A20,INDEX('Sample batch'!$A$5:$J$108,'Reference batch'!$I20,COLUMN(A20)))</f>
        <v/>
      </c>
      <c r="C20" t="str">
        <f>IF('Reference batch'!$I20="",'Reference batch'!C20,INDEX('Sample batch'!$A$5:$J$108,'Reference batch'!$I20,COLUMN(C20)))</f>
        <v/>
      </c>
      <c r="D20" t="str">
        <f>IF('Reference batch'!$I20="",'Reference batch'!D20,INDEX('Sample batch'!$A$5:$J$108,'Reference batch'!$I20,COLUMN(D20)))</f>
        <v/>
      </c>
      <c r="E20" t="str">
        <f>IF('Reference batch'!$I20="",'Reference batch'!E20,INDEX('Sample batch'!$A$5:$J$108,'Reference batch'!$I20,COLUMN(E20)))</f>
        <v/>
      </c>
      <c r="F20" t="str">
        <f>IF('Reference batch'!$I20="",'Reference batch'!E20,INDEX('Sample batch'!$A$5:$J$108,'Reference batch'!$I20,COLUMN(F20)))</f>
        <v/>
      </c>
      <c r="G20" t="str">
        <f>IF('Reference batch'!$I20="",'Reference batch'!J20,INDEX('Sample batch'!$A$5:$J$108,'Reference batch'!$I20,COLUMN(G20)))</f>
        <v/>
      </c>
      <c r="H20" t="str">
        <f>IF('Reference batch'!$I20="",'Reference batch'!F20,INDEX('Sample batch'!$A$5:$J$108,'Reference batch'!$I20,COLUMN(H20)))</f>
        <v/>
      </c>
    </row>
    <row r="21" spans="1:8" x14ac:dyDescent="0.25">
      <c r="A21" t="str">
        <f>IF('Reference batch'!$I21="",'Reference batch'!A21,INDEX('Sample batch'!$A$5:$J$108,'Reference batch'!$I21,COLUMN(A21)))</f>
        <v/>
      </c>
      <c r="C21" t="str">
        <f>IF('Reference batch'!$I21="",'Reference batch'!C21,INDEX('Sample batch'!$A$5:$J$108,'Reference batch'!$I21,COLUMN(C21)))</f>
        <v/>
      </c>
      <c r="D21" t="str">
        <f>IF('Reference batch'!$I21="",'Reference batch'!D21,INDEX('Sample batch'!$A$5:$J$108,'Reference batch'!$I21,COLUMN(D21)))</f>
        <v/>
      </c>
      <c r="E21" t="str">
        <f>IF('Reference batch'!$I21="",'Reference batch'!E21,INDEX('Sample batch'!$A$5:$J$108,'Reference batch'!$I21,COLUMN(E21)))</f>
        <v/>
      </c>
      <c r="F21" t="str">
        <f>IF('Reference batch'!$I21="",'Reference batch'!E21,INDEX('Sample batch'!$A$5:$J$108,'Reference batch'!$I21,COLUMN(F21)))</f>
        <v/>
      </c>
      <c r="G21" t="str">
        <f>IF('Reference batch'!$I21="",'Reference batch'!J21,INDEX('Sample batch'!$A$5:$J$108,'Reference batch'!$I21,COLUMN(G21)))</f>
        <v/>
      </c>
      <c r="H21" t="str">
        <f>IF('Reference batch'!$I21="",'Reference batch'!F21,INDEX('Sample batch'!$A$5:$J$108,'Reference batch'!$I21,COLUMN(H21)))</f>
        <v/>
      </c>
    </row>
    <row r="22" spans="1:8" x14ac:dyDescent="0.25">
      <c r="A22" t="str">
        <f>IF('Reference batch'!$I22="",'Reference batch'!A22,INDEX('Sample batch'!$A$5:$J$108,'Reference batch'!$I22,COLUMN(A22)))</f>
        <v/>
      </c>
      <c r="C22" t="str">
        <f>IF('Reference batch'!$I22="",'Reference batch'!C22,INDEX('Sample batch'!$A$5:$J$108,'Reference batch'!$I22,COLUMN(C22)))</f>
        <v/>
      </c>
      <c r="D22" t="str">
        <f>IF('Reference batch'!$I22="",'Reference batch'!D22,INDEX('Sample batch'!$A$5:$J$108,'Reference batch'!$I22,COLUMN(D22)))</f>
        <v/>
      </c>
      <c r="E22" t="str">
        <f>IF('Reference batch'!$I22="",'Reference batch'!E22,INDEX('Sample batch'!$A$5:$J$108,'Reference batch'!$I22,COLUMN(E22)))</f>
        <v/>
      </c>
      <c r="F22" t="str">
        <f>IF('Reference batch'!$I22="",'Reference batch'!E22,INDEX('Sample batch'!$A$5:$J$108,'Reference batch'!$I22,COLUMN(F22)))</f>
        <v/>
      </c>
      <c r="G22" t="str">
        <f>IF('Reference batch'!$I22="",'Reference batch'!J22,INDEX('Sample batch'!$A$5:$J$108,'Reference batch'!$I22,COLUMN(G22)))</f>
        <v/>
      </c>
      <c r="H22" t="str">
        <f>IF('Reference batch'!$I22="",'Reference batch'!F22,INDEX('Sample batch'!$A$5:$J$108,'Reference batch'!$I22,COLUMN(H22)))</f>
        <v/>
      </c>
    </row>
    <row r="23" spans="1:8" x14ac:dyDescent="0.25">
      <c r="A23" t="str">
        <f>IF('Reference batch'!$I23="",'Reference batch'!A23,INDEX('Sample batch'!$A$5:$J$108,'Reference batch'!$I23,COLUMN(A23)))</f>
        <v/>
      </c>
      <c r="C23" t="str">
        <f>IF('Reference batch'!$I23="",'Reference batch'!C23,INDEX('Sample batch'!$A$5:$J$108,'Reference batch'!$I23,COLUMN(C23)))</f>
        <v/>
      </c>
      <c r="D23" t="str">
        <f>IF('Reference batch'!$I23="",'Reference batch'!D23,INDEX('Sample batch'!$A$5:$J$108,'Reference batch'!$I23,COLUMN(D23)))</f>
        <v/>
      </c>
      <c r="E23" t="str">
        <f>IF('Reference batch'!$I23="",'Reference batch'!E23,INDEX('Sample batch'!$A$5:$J$108,'Reference batch'!$I23,COLUMN(E23)))</f>
        <v/>
      </c>
      <c r="F23" t="str">
        <f>IF('Reference batch'!$I23="",'Reference batch'!E23,INDEX('Sample batch'!$A$5:$J$108,'Reference batch'!$I23,COLUMN(F23)))</f>
        <v/>
      </c>
      <c r="G23" t="str">
        <f>IF('Reference batch'!$I23="",'Reference batch'!J23,INDEX('Sample batch'!$A$5:$J$108,'Reference batch'!$I23,COLUMN(G23)))</f>
        <v/>
      </c>
      <c r="H23" t="str">
        <f>IF('Reference batch'!$I23="",'Reference batch'!F23,INDEX('Sample batch'!$A$5:$J$108,'Reference batch'!$I23,COLUMN(H23)))</f>
        <v/>
      </c>
    </row>
    <row r="24" spans="1:8" x14ac:dyDescent="0.25">
      <c r="A24" t="str">
        <f>IF('Reference batch'!$I24="",'Reference batch'!A24,INDEX('Sample batch'!$A$5:$J$108,'Reference batch'!$I24,COLUMN(A24)))</f>
        <v/>
      </c>
      <c r="C24" t="str">
        <f>IF('Reference batch'!$I24="",'Reference batch'!C24,INDEX('Sample batch'!$A$5:$J$108,'Reference batch'!$I24,COLUMN(C24)))</f>
        <v/>
      </c>
      <c r="D24" t="str">
        <f>IF('Reference batch'!$I24="",'Reference batch'!D24,INDEX('Sample batch'!$A$5:$J$108,'Reference batch'!$I24,COLUMN(D24)))</f>
        <v/>
      </c>
      <c r="E24" t="str">
        <f>IF('Reference batch'!$I24="",'Reference batch'!E24,INDEX('Sample batch'!$A$5:$J$108,'Reference batch'!$I24,COLUMN(E24)))</f>
        <v/>
      </c>
      <c r="F24" t="str">
        <f>IF('Reference batch'!$I24="",'Reference batch'!E24,INDEX('Sample batch'!$A$5:$J$108,'Reference batch'!$I24,COLUMN(F24)))</f>
        <v/>
      </c>
      <c r="G24" t="str">
        <f>IF('Reference batch'!$I24="",'Reference batch'!J24,INDEX('Sample batch'!$A$5:$J$108,'Reference batch'!$I24,COLUMN(G24)))</f>
        <v/>
      </c>
      <c r="H24" t="str">
        <f>IF('Reference batch'!$I24="",'Reference batch'!F24,INDEX('Sample batch'!$A$5:$J$108,'Reference batch'!$I24,COLUMN(H24)))</f>
        <v/>
      </c>
    </row>
    <row r="25" spans="1:8" x14ac:dyDescent="0.25">
      <c r="A25" t="str">
        <f>IF('Reference batch'!$I25="",'Reference batch'!A25,INDEX('Sample batch'!$A$5:$J$108,'Reference batch'!$I25,COLUMN(A25)))</f>
        <v/>
      </c>
      <c r="C25" t="str">
        <f>IF('Reference batch'!$I25="",'Reference batch'!C25,INDEX('Sample batch'!$A$5:$J$108,'Reference batch'!$I25,COLUMN(C25)))</f>
        <v/>
      </c>
      <c r="D25" t="str">
        <f>IF('Reference batch'!$I25="",'Reference batch'!D25,INDEX('Sample batch'!$A$5:$J$108,'Reference batch'!$I25,COLUMN(D25)))</f>
        <v/>
      </c>
      <c r="E25" t="str">
        <f>IF('Reference batch'!$I25="",'Reference batch'!E25,INDEX('Sample batch'!$A$5:$J$108,'Reference batch'!$I25,COLUMN(E25)))</f>
        <v/>
      </c>
      <c r="F25" t="str">
        <f>IF('Reference batch'!$I25="",'Reference batch'!E25,INDEX('Sample batch'!$A$5:$J$108,'Reference batch'!$I25,COLUMN(F25)))</f>
        <v/>
      </c>
      <c r="G25" t="str">
        <f>IF('Reference batch'!$I25="",'Reference batch'!J25,INDEX('Sample batch'!$A$5:$J$108,'Reference batch'!$I25,COLUMN(G25)))</f>
        <v/>
      </c>
      <c r="H25" t="str">
        <f>IF('Reference batch'!$I25="",'Reference batch'!F25,INDEX('Sample batch'!$A$5:$J$108,'Reference batch'!$I25,COLUMN(H25)))</f>
        <v/>
      </c>
    </row>
    <row r="26" spans="1:8" x14ac:dyDescent="0.25">
      <c r="A26" t="str">
        <f>IF('Reference batch'!$I26="",'Reference batch'!A26,INDEX('Sample batch'!$A$5:$J$108,'Reference batch'!$I26,COLUMN(A26)))</f>
        <v/>
      </c>
      <c r="C26" t="str">
        <f>IF('Reference batch'!$I26="",'Reference batch'!C26,INDEX('Sample batch'!$A$5:$J$108,'Reference batch'!$I26,COLUMN(C26)))</f>
        <v/>
      </c>
      <c r="D26" t="str">
        <f>IF('Reference batch'!$I26="",'Reference batch'!D26,INDEX('Sample batch'!$A$5:$J$108,'Reference batch'!$I26,COLUMN(D26)))</f>
        <v/>
      </c>
      <c r="E26" t="str">
        <f>IF('Reference batch'!$I26="",'Reference batch'!E26,INDEX('Sample batch'!$A$5:$J$108,'Reference batch'!$I26,COLUMN(E26)))</f>
        <v/>
      </c>
      <c r="F26" t="str">
        <f>IF('Reference batch'!$I26="",'Reference batch'!E26,INDEX('Sample batch'!$A$5:$J$108,'Reference batch'!$I26,COLUMN(F26)))</f>
        <v/>
      </c>
      <c r="G26" t="str">
        <f>IF('Reference batch'!$I26="",'Reference batch'!J26,INDEX('Sample batch'!$A$5:$J$108,'Reference batch'!$I26,COLUMN(G26)))</f>
        <v/>
      </c>
      <c r="H26" t="str">
        <f>IF('Reference batch'!$I26="",'Reference batch'!F26,INDEX('Sample batch'!$A$5:$J$108,'Reference batch'!$I26,COLUMN(H26)))</f>
        <v/>
      </c>
    </row>
    <row r="27" spans="1:8" x14ac:dyDescent="0.25">
      <c r="A27" t="str">
        <f>IF('Reference batch'!$I27="",'Reference batch'!A27,INDEX('Sample batch'!$A$5:$J$108,'Reference batch'!$I27,COLUMN(A27)))</f>
        <v/>
      </c>
      <c r="C27" t="str">
        <f>IF('Reference batch'!$I27="",'Reference batch'!C27,INDEX('Sample batch'!$A$5:$J$108,'Reference batch'!$I27,COLUMN(C27)))</f>
        <v/>
      </c>
      <c r="D27" t="str">
        <f>IF('Reference batch'!$I27="",'Reference batch'!D27,INDEX('Sample batch'!$A$5:$J$108,'Reference batch'!$I27,COLUMN(D27)))</f>
        <v/>
      </c>
      <c r="E27" t="str">
        <f>IF('Reference batch'!$I27="",'Reference batch'!E27,INDEX('Sample batch'!$A$5:$J$108,'Reference batch'!$I27,COLUMN(E27)))</f>
        <v/>
      </c>
      <c r="F27" t="str">
        <f>IF('Reference batch'!$I27="",'Reference batch'!E27,INDEX('Sample batch'!$A$5:$J$108,'Reference batch'!$I27,COLUMN(F27)))</f>
        <v/>
      </c>
      <c r="G27" t="str">
        <f>IF('Reference batch'!$I27="",'Reference batch'!J27,INDEX('Sample batch'!$A$5:$J$108,'Reference batch'!$I27,COLUMN(G27)))</f>
        <v/>
      </c>
      <c r="H27" t="str">
        <f>IF('Reference batch'!$I27="",'Reference batch'!F27,INDEX('Sample batch'!$A$5:$J$108,'Reference batch'!$I27,COLUMN(H27)))</f>
        <v/>
      </c>
    </row>
    <row r="28" spans="1:8" x14ac:dyDescent="0.25">
      <c r="A28" t="str">
        <f>IF('Reference batch'!$I28="",'Reference batch'!A28,INDEX('Sample batch'!$A$5:$J$108,'Reference batch'!$I28,COLUMN(A28)))</f>
        <v/>
      </c>
      <c r="C28" t="str">
        <f>IF('Reference batch'!$I28="",'Reference batch'!C28,INDEX('Sample batch'!$A$5:$J$108,'Reference batch'!$I28,COLUMN(C28)))</f>
        <v/>
      </c>
      <c r="D28" t="str">
        <f>IF('Reference batch'!$I28="",'Reference batch'!D28,INDEX('Sample batch'!$A$5:$J$108,'Reference batch'!$I28,COLUMN(D28)))</f>
        <v/>
      </c>
      <c r="E28" t="str">
        <f>IF('Reference batch'!$I28="",'Reference batch'!E28,INDEX('Sample batch'!$A$5:$J$108,'Reference batch'!$I28,COLUMN(E28)))</f>
        <v/>
      </c>
      <c r="F28" t="str">
        <f>IF('Reference batch'!$I28="",'Reference batch'!E28,INDEX('Sample batch'!$A$5:$J$108,'Reference batch'!$I28,COLUMN(F28)))</f>
        <v/>
      </c>
      <c r="G28" t="str">
        <f>IF('Reference batch'!$I28="",'Reference batch'!J28,INDEX('Sample batch'!$A$5:$J$108,'Reference batch'!$I28,COLUMN(G28)))</f>
        <v/>
      </c>
      <c r="H28" t="str">
        <f>IF('Reference batch'!$I28="",'Reference batch'!F28,INDEX('Sample batch'!$A$5:$J$108,'Reference batch'!$I28,COLUMN(H28)))</f>
        <v/>
      </c>
    </row>
    <row r="29" spans="1:8" x14ac:dyDescent="0.25">
      <c r="A29" t="str">
        <f>IF('Reference batch'!$I29="",'Reference batch'!A29,INDEX('Sample batch'!$A$5:$J$108,'Reference batch'!$I29,COLUMN(A29)))</f>
        <v/>
      </c>
      <c r="C29" t="str">
        <f>IF('Reference batch'!$I29="",'Reference batch'!C29,INDEX('Sample batch'!$A$5:$J$108,'Reference batch'!$I29,COLUMN(C29)))</f>
        <v/>
      </c>
      <c r="D29" t="str">
        <f>IF('Reference batch'!$I29="",'Reference batch'!D29,INDEX('Sample batch'!$A$5:$J$108,'Reference batch'!$I29,COLUMN(D29)))</f>
        <v/>
      </c>
      <c r="E29" t="str">
        <f>IF('Reference batch'!$I29="",'Reference batch'!E29,INDEX('Sample batch'!$A$5:$J$108,'Reference batch'!$I29,COLUMN(E29)))</f>
        <v/>
      </c>
      <c r="F29" t="str">
        <f>IF('Reference batch'!$I29="",'Reference batch'!E29,INDEX('Sample batch'!$A$5:$J$108,'Reference batch'!$I29,COLUMN(F29)))</f>
        <v/>
      </c>
      <c r="G29" t="str">
        <f>IF('Reference batch'!$I29="",'Reference batch'!J29,INDEX('Sample batch'!$A$5:$J$108,'Reference batch'!$I29,COLUMN(G29)))</f>
        <v/>
      </c>
      <c r="H29" t="str">
        <f>IF('Reference batch'!$I29="",'Reference batch'!F29,INDEX('Sample batch'!$A$5:$J$108,'Reference batch'!$I29,COLUMN(H29)))</f>
        <v/>
      </c>
    </row>
    <row r="30" spans="1:8" x14ac:dyDescent="0.25">
      <c r="A30" t="str">
        <f>IF('Reference batch'!$I30="",'Reference batch'!A30,INDEX('Sample batch'!$A$5:$J$108,'Reference batch'!$I30,COLUMN(A30)))</f>
        <v/>
      </c>
      <c r="C30" t="str">
        <f>IF('Reference batch'!$I30="",'Reference batch'!C30,INDEX('Sample batch'!$A$5:$J$108,'Reference batch'!$I30,COLUMN(C30)))</f>
        <v/>
      </c>
      <c r="D30" t="str">
        <f>IF('Reference batch'!$I30="",'Reference batch'!D30,INDEX('Sample batch'!$A$5:$J$108,'Reference batch'!$I30,COLUMN(D30)))</f>
        <v/>
      </c>
      <c r="E30" t="str">
        <f>IF('Reference batch'!$I30="",'Reference batch'!E30,INDEX('Sample batch'!$A$5:$J$108,'Reference batch'!$I30,COLUMN(E30)))</f>
        <v/>
      </c>
      <c r="F30" t="str">
        <f>IF('Reference batch'!$I30="",'Reference batch'!E30,INDEX('Sample batch'!$A$5:$J$108,'Reference batch'!$I30,COLUMN(F30)))</f>
        <v/>
      </c>
      <c r="G30" t="str">
        <f>IF('Reference batch'!$I30="",'Reference batch'!J30,INDEX('Sample batch'!$A$5:$J$108,'Reference batch'!$I30,COLUMN(G30)))</f>
        <v/>
      </c>
      <c r="H30" t="str">
        <f>IF('Reference batch'!$I30="",'Reference batch'!F30,INDEX('Sample batch'!$A$5:$J$108,'Reference batch'!$I30,COLUMN(H30)))</f>
        <v/>
      </c>
    </row>
    <row r="31" spans="1:8" x14ac:dyDescent="0.25">
      <c r="A31" t="str">
        <f>IF('Reference batch'!$I31="",'Reference batch'!A31,INDEX('Sample batch'!$A$5:$J$108,'Reference batch'!$I31,COLUMN(A31)))</f>
        <v/>
      </c>
      <c r="C31" t="str">
        <f>IF('Reference batch'!$I31="",'Reference batch'!C31,INDEX('Sample batch'!$A$5:$J$108,'Reference batch'!$I31,COLUMN(C31)))</f>
        <v/>
      </c>
      <c r="D31" t="str">
        <f>IF('Reference batch'!$I31="",'Reference batch'!D31,INDEX('Sample batch'!$A$5:$J$108,'Reference batch'!$I31,COLUMN(D31)))</f>
        <v/>
      </c>
      <c r="E31" t="str">
        <f>IF('Reference batch'!$I31="",'Reference batch'!E31,INDEX('Sample batch'!$A$5:$J$108,'Reference batch'!$I31,COLUMN(E31)))</f>
        <v/>
      </c>
      <c r="F31" t="str">
        <f>IF('Reference batch'!$I31="",'Reference batch'!E31,INDEX('Sample batch'!$A$5:$J$108,'Reference batch'!$I31,COLUMN(F31)))</f>
        <v/>
      </c>
      <c r="G31" t="str">
        <f>IF('Reference batch'!$I31="",'Reference batch'!J31,INDEX('Sample batch'!$A$5:$J$108,'Reference batch'!$I31,COLUMN(G31)))</f>
        <v/>
      </c>
      <c r="H31" t="str">
        <f>IF('Reference batch'!$I31="",'Reference batch'!F31,INDEX('Sample batch'!$A$5:$J$108,'Reference batch'!$I31,COLUMN(H31)))</f>
        <v/>
      </c>
    </row>
    <row r="32" spans="1:8" x14ac:dyDescent="0.25">
      <c r="A32" t="str">
        <f>IF('Reference batch'!$I32="",'Reference batch'!A32,INDEX('Sample batch'!$A$5:$J$108,'Reference batch'!$I32,COLUMN(A32)))</f>
        <v/>
      </c>
      <c r="C32" t="str">
        <f>IF('Reference batch'!$I32="",'Reference batch'!C32,INDEX('Sample batch'!$A$5:$J$108,'Reference batch'!$I32,COLUMN(C32)))</f>
        <v/>
      </c>
      <c r="D32" t="str">
        <f>IF('Reference batch'!$I32="",'Reference batch'!D32,INDEX('Sample batch'!$A$5:$J$108,'Reference batch'!$I32,COLUMN(D32)))</f>
        <v/>
      </c>
      <c r="E32" t="str">
        <f>IF('Reference batch'!$I32="",'Reference batch'!E32,INDEX('Sample batch'!$A$5:$J$108,'Reference batch'!$I32,COLUMN(E32)))</f>
        <v/>
      </c>
      <c r="F32" t="str">
        <f>IF('Reference batch'!$I32="",'Reference batch'!E32,INDEX('Sample batch'!$A$5:$J$108,'Reference batch'!$I32,COLUMN(F32)))</f>
        <v/>
      </c>
      <c r="G32" t="str">
        <f>IF('Reference batch'!$I32="",'Reference batch'!J32,INDEX('Sample batch'!$A$5:$J$108,'Reference batch'!$I32,COLUMN(G32)))</f>
        <v/>
      </c>
      <c r="H32" t="str">
        <f>IF('Reference batch'!$I32="",'Reference batch'!F32,INDEX('Sample batch'!$A$5:$J$108,'Reference batch'!$I32,COLUMN(H32)))</f>
        <v/>
      </c>
    </row>
    <row r="33" spans="1:8" x14ac:dyDescent="0.25">
      <c r="A33" t="str">
        <f>IF('Reference batch'!$I33="",'Reference batch'!A33,INDEX('Sample batch'!$A$5:$J$108,'Reference batch'!$I33,COLUMN(A33)))</f>
        <v/>
      </c>
      <c r="C33" t="str">
        <f>IF('Reference batch'!$I33="",'Reference batch'!C33,INDEX('Sample batch'!$A$5:$J$108,'Reference batch'!$I33,COLUMN(C33)))</f>
        <v/>
      </c>
      <c r="D33" t="str">
        <f>IF('Reference batch'!$I33="",'Reference batch'!D33,INDEX('Sample batch'!$A$5:$J$108,'Reference batch'!$I33,COLUMN(D33)))</f>
        <v/>
      </c>
      <c r="E33" t="str">
        <f>IF('Reference batch'!$I33="",'Reference batch'!E33,INDEX('Sample batch'!$A$5:$J$108,'Reference batch'!$I33,COLUMN(E33)))</f>
        <v/>
      </c>
      <c r="F33" t="str">
        <f>IF('Reference batch'!$I33="",'Reference batch'!E33,INDEX('Sample batch'!$A$5:$J$108,'Reference batch'!$I33,COLUMN(F33)))</f>
        <v/>
      </c>
      <c r="G33" t="str">
        <f>IF('Reference batch'!$I33="",'Reference batch'!J33,INDEX('Sample batch'!$A$5:$J$108,'Reference batch'!$I33,COLUMN(G33)))</f>
        <v/>
      </c>
      <c r="H33" t="str">
        <f>IF('Reference batch'!$I33="",'Reference batch'!F33,INDEX('Sample batch'!$A$5:$J$108,'Reference batch'!$I33,COLUMN(H33)))</f>
        <v/>
      </c>
    </row>
    <row r="34" spans="1:8" x14ac:dyDescent="0.25">
      <c r="A34" t="str">
        <f>IF('Reference batch'!$I34="",'Reference batch'!A34,INDEX('Sample batch'!$A$5:$J$108,'Reference batch'!$I34,COLUMN(A34)))</f>
        <v/>
      </c>
      <c r="C34" t="str">
        <f>IF('Reference batch'!$I34="",'Reference batch'!C34,INDEX('Sample batch'!$A$5:$J$108,'Reference batch'!$I34,COLUMN(C34)))</f>
        <v/>
      </c>
      <c r="D34" t="str">
        <f>IF('Reference batch'!$I34="",'Reference batch'!D34,INDEX('Sample batch'!$A$5:$J$108,'Reference batch'!$I34,COLUMN(D34)))</f>
        <v/>
      </c>
      <c r="E34" t="str">
        <f>IF('Reference batch'!$I34="",'Reference batch'!E34,INDEX('Sample batch'!$A$5:$J$108,'Reference batch'!$I34,COLUMN(E34)))</f>
        <v/>
      </c>
      <c r="F34" t="str">
        <f>IF('Reference batch'!$I34="",'Reference batch'!E34,INDEX('Sample batch'!$A$5:$J$108,'Reference batch'!$I34,COLUMN(F34)))</f>
        <v/>
      </c>
      <c r="G34" t="str">
        <f>IF('Reference batch'!$I34="",'Reference batch'!J34,INDEX('Sample batch'!$A$5:$J$108,'Reference batch'!$I34,COLUMN(G34)))</f>
        <v/>
      </c>
      <c r="H34" t="str">
        <f>IF('Reference batch'!$I34="",'Reference batch'!F34,INDEX('Sample batch'!$A$5:$J$108,'Reference batch'!$I34,COLUMN(H34)))</f>
        <v/>
      </c>
    </row>
    <row r="35" spans="1:8" x14ac:dyDescent="0.25">
      <c r="A35" t="str">
        <f>IF('Reference batch'!$I35="",'Reference batch'!A35,INDEX('Sample batch'!$A$5:$J$108,'Reference batch'!$I35,COLUMN(A35)))</f>
        <v/>
      </c>
      <c r="C35" t="str">
        <f>IF('Reference batch'!$I35="",'Reference batch'!C35,INDEX('Sample batch'!$A$5:$J$108,'Reference batch'!$I35,COLUMN(C35)))</f>
        <v/>
      </c>
      <c r="D35" t="str">
        <f>IF('Reference batch'!$I35="",'Reference batch'!D35,INDEX('Sample batch'!$A$5:$J$108,'Reference batch'!$I35,COLUMN(D35)))</f>
        <v/>
      </c>
      <c r="E35" t="str">
        <f>IF('Reference batch'!$I35="",'Reference batch'!E35,INDEX('Sample batch'!$A$5:$J$108,'Reference batch'!$I35,COLUMN(E35)))</f>
        <v/>
      </c>
      <c r="F35" t="str">
        <f>IF('Reference batch'!$I35="",'Reference batch'!E35,INDEX('Sample batch'!$A$5:$J$108,'Reference batch'!$I35,COLUMN(F35)))</f>
        <v/>
      </c>
      <c r="G35" t="str">
        <f>IF('Reference batch'!$I35="",'Reference batch'!J35,INDEX('Sample batch'!$A$5:$J$108,'Reference batch'!$I35,COLUMN(G35)))</f>
        <v/>
      </c>
      <c r="H35" t="str">
        <f>IF('Reference batch'!$I35="",'Reference batch'!F35,INDEX('Sample batch'!$A$5:$J$108,'Reference batch'!$I35,COLUMN(H35)))</f>
        <v/>
      </c>
    </row>
    <row r="36" spans="1:8" x14ac:dyDescent="0.25">
      <c r="A36" t="str">
        <f>IF('Reference batch'!$I36="",'Reference batch'!A36,INDEX('Sample batch'!$A$5:$J$108,'Reference batch'!$I36,COLUMN(A36)))</f>
        <v/>
      </c>
      <c r="C36" t="str">
        <f>IF('Reference batch'!$I36="",'Reference batch'!C36,INDEX('Sample batch'!$A$5:$J$108,'Reference batch'!$I36,COLUMN(C36)))</f>
        <v/>
      </c>
      <c r="D36" t="str">
        <f>IF('Reference batch'!$I36="",'Reference batch'!D36,INDEX('Sample batch'!$A$5:$J$108,'Reference batch'!$I36,COLUMN(D36)))</f>
        <v/>
      </c>
      <c r="E36" t="str">
        <f>IF('Reference batch'!$I36="",'Reference batch'!E36,INDEX('Sample batch'!$A$5:$J$108,'Reference batch'!$I36,COLUMN(E36)))</f>
        <v/>
      </c>
      <c r="F36" t="str">
        <f>IF('Reference batch'!$I36="",'Reference batch'!E36,INDEX('Sample batch'!$A$5:$J$108,'Reference batch'!$I36,COLUMN(F36)))</f>
        <v/>
      </c>
      <c r="G36" t="str">
        <f>IF('Reference batch'!$I36="",'Reference batch'!J36,INDEX('Sample batch'!$A$5:$J$108,'Reference batch'!$I36,COLUMN(G36)))</f>
        <v/>
      </c>
      <c r="H36" t="str">
        <f>IF('Reference batch'!$I36="",'Reference batch'!F36,INDEX('Sample batch'!$A$5:$J$108,'Reference batch'!$I36,COLUMN(H36)))</f>
        <v/>
      </c>
    </row>
    <row r="37" spans="1:8" x14ac:dyDescent="0.25">
      <c r="A37" t="str">
        <f>IF('Reference batch'!$I37="",'Reference batch'!A37,INDEX('Sample batch'!$A$5:$J$108,'Reference batch'!$I37,COLUMN(A37)))</f>
        <v/>
      </c>
      <c r="C37" t="str">
        <f>IF('Reference batch'!$I37="",'Reference batch'!C37,INDEX('Sample batch'!$A$5:$J$108,'Reference batch'!$I37,COLUMN(C37)))</f>
        <v/>
      </c>
      <c r="D37" t="str">
        <f>IF('Reference batch'!$I37="",'Reference batch'!D37,INDEX('Sample batch'!$A$5:$J$108,'Reference batch'!$I37,COLUMN(D37)))</f>
        <v/>
      </c>
      <c r="E37" t="str">
        <f>IF('Reference batch'!$I37="",'Reference batch'!E37,INDEX('Sample batch'!$A$5:$J$108,'Reference batch'!$I37,COLUMN(E37)))</f>
        <v/>
      </c>
      <c r="F37" t="str">
        <f>IF('Reference batch'!$I37="",'Reference batch'!E37,INDEX('Sample batch'!$A$5:$J$108,'Reference batch'!$I37,COLUMN(F37)))</f>
        <v/>
      </c>
      <c r="G37" t="str">
        <f>IF('Reference batch'!$I37="",'Reference batch'!J37,INDEX('Sample batch'!$A$5:$J$108,'Reference batch'!$I37,COLUMN(G37)))</f>
        <v/>
      </c>
      <c r="H37" t="str">
        <f>IF('Reference batch'!$I37="",'Reference batch'!F37,INDEX('Sample batch'!$A$5:$J$108,'Reference batch'!$I37,COLUMN(H37)))</f>
        <v/>
      </c>
    </row>
    <row r="38" spans="1:8" x14ac:dyDescent="0.25">
      <c r="A38" t="str">
        <f>IF('Reference batch'!$I38="",'Reference batch'!A38,INDEX('Sample batch'!$A$5:$J$108,'Reference batch'!$I38,COLUMN(A38)))</f>
        <v/>
      </c>
      <c r="C38" t="str">
        <f>IF('Reference batch'!$I38="",'Reference batch'!C38,INDEX('Sample batch'!$A$5:$J$108,'Reference batch'!$I38,COLUMN(C38)))</f>
        <v/>
      </c>
      <c r="D38" t="str">
        <f>IF('Reference batch'!$I38="",'Reference batch'!D38,INDEX('Sample batch'!$A$5:$J$108,'Reference batch'!$I38,COLUMN(D38)))</f>
        <v/>
      </c>
      <c r="E38" t="str">
        <f>IF('Reference batch'!$I38="",'Reference batch'!E38,INDEX('Sample batch'!$A$5:$J$108,'Reference batch'!$I38,COLUMN(E38)))</f>
        <v/>
      </c>
      <c r="F38" t="str">
        <f>IF('Reference batch'!$I38="",'Reference batch'!E38,INDEX('Sample batch'!$A$5:$J$108,'Reference batch'!$I38,COLUMN(F38)))</f>
        <v/>
      </c>
      <c r="G38" t="str">
        <f>IF('Reference batch'!$I38="",'Reference batch'!J38,INDEX('Sample batch'!$A$5:$J$108,'Reference batch'!$I38,COLUMN(G38)))</f>
        <v/>
      </c>
      <c r="H38" t="str">
        <f>IF('Reference batch'!$I38="",'Reference batch'!F38,INDEX('Sample batch'!$A$5:$J$108,'Reference batch'!$I38,COLUMN(H38)))</f>
        <v/>
      </c>
    </row>
    <row r="39" spans="1:8" x14ac:dyDescent="0.25">
      <c r="A39" t="str">
        <f>IF('Reference batch'!$I39="",'Reference batch'!A39,INDEX('Sample batch'!$A$5:$J$108,'Reference batch'!$I39,COLUMN(A39)))</f>
        <v/>
      </c>
      <c r="C39" t="str">
        <f>IF('Reference batch'!$I39="",'Reference batch'!C39,INDEX('Sample batch'!$A$5:$J$108,'Reference batch'!$I39,COLUMN(C39)))</f>
        <v/>
      </c>
      <c r="D39" t="str">
        <f>IF('Reference batch'!$I39="",'Reference batch'!D39,INDEX('Sample batch'!$A$5:$J$108,'Reference batch'!$I39,COLUMN(D39)))</f>
        <v/>
      </c>
      <c r="E39" t="str">
        <f>IF('Reference batch'!$I39="",'Reference batch'!E39,INDEX('Sample batch'!$A$5:$J$108,'Reference batch'!$I39,COLUMN(E39)))</f>
        <v/>
      </c>
      <c r="F39" t="str">
        <f>IF('Reference batch'!$I39="",'Reference batch'!E39,INDEX('Sample batch'!$A$5:$J$108,'Reference batch'!$I39,COLUMN(F39)))</f>
        <v/>
      </c>
      <c r="G39" t="str">
        <f>IF('Reference batch'!$I39="",'Reference batch'!J39,INDEX('Sample batch'!$A$5:$J$108,'Reference batch'!$I39,COLUMN(G39)))</f>
        <v/>
      </c>
      <c r="H39" t="str">
        <f>IF('Reference batch'!$I39="",'Reference batch'!F39,INDEX('Sample batch'!$A$5:$J$108,'Reference batch'!$I39,COLUMN(H39)))</f>
        <v/>
      </c>
    </row>
    <row r="40" spans="1:8" x14ac:dyDescent="0.25">
      <c r="A40" t="str">
        <f>IF('Reference batch'!$I40="",'Reference batch'!A40,INDEX('Sample batch'!$A$5:$J$108,'Reference batch'!$I40,COLUMN(A40)))</f>
        <v/>
      </c>
      <c r="C40" t="str">
        <f>IF('Reference batch'!$I40="",'Reference batch'!C40,INDEX('Sample batch'!$A$5:$J$108,'Reference batch'!$I40,COLUMN(C40)))</f>
        <v/>
      </c>
      <c r="D40" t="str">
        <f>IF('Reference batch'!$I40="",'Reference batch'!D40,INDEX('Sample batch'!$A$5:$J$108,'Reference batch'!$I40,COLUMN(D40)))</f>
        <v/>
      </c>
      <c r="E40" t="str">
        <f>IF('Reference batch'!$I40="",'Reference batch'!E40,INDEX('Sample batch'!$A$5:$J$108,'Reference batch'!$I40,COLUMN(E40)))</f>
        <v/>
      </c>
      <c r="F40" t="str">
        <f>IF('Reference batch'!$I40="",'Reference batch'!E40,INDEX('Sample batch'!$A$5:$J$108,'Reference batch'!$I40,COLUMN(F40)))</f>
        <v/>
      </c>
      <c r="G40" t="str">
        <f>IF('Reference batch'!$I40="",'Reference batch'!J40,INDEX('Sample batch'!$A$5:$J$108,'Reference batch'!$I40,COLUMN(G40)))</f>
        <v/>
      </c>
      <c r="H40" t="str">
        <f>IF('Reference batch'!$I40="",'Reference batch'!F40,INDEX('Sample batch'!$A$5:$J$108,'Reference batch'!$I40,COLUMN(H40)))</f>
        <v/>
      </c>
    </row>
    <row r="41" spans="1:8" x14ac:dyDescent="0.25">
      <c r="A41" t="str">
        <f>IF('Reference batch'!$I41="",'Reference batch'!A41,INDEX('Sample batch'!$A$5:$J$108,'Reference batch'!$I41,COLUMN(A41)))</f>
        <v/>
      </c>
      <c r="C41" t="str">
        <f>IF('Reference batch'!$I41="",'Reference batch'!C41,INDEX('Sample batch'!$A$5:$J$108,'Reference batch'!$I41,COLUMN(C41)))</f>
        <v/>
      </c>
      <c r="D41" t="str">
        <f>IF('Reference batch'!$I41="",'Reference batch'!D41,INDEX('Sample batch'!$A$5:$J$108,'Reference batch'!$I41,COLUMN(D41)))</f>
        <v/>
      </c>
      <c r="E41" t="str">
        <f>IF('Reference batch'!$I41="",'Reference batch'!E41,INDEX('Sample batch'!$A$5:$J$108,'Reference batch'!$I41,COLUMN(E41)))</f>
        <v/>
      </c>
      <c r="F41" t="str">
        <f>IF('Reference batch'!$I41="",'Reference batch'!E41,INDEX('Sample batch'!$A$5:$J$108,'Reference batch'!$I41,COLUMN(F41)))</f>
        <v/>
      </c>
      <c r="G41" t="str">
        <f>IF('Reference batch'!$I41="",'Reference batch'!J41,INDEX('Sample batch'!$A$5:$J$108,'Reference batch'!$I41,COLUMN(G41)))</f>
        <v/>
      </c>
      <c r="H41" t="str">
        <f>IF('Reference batch'!$I41="",'Reference batch'!F41,INDEX('Sample batch'!$A$5:$J$108,'Reference batch'!$I41,COLUMN(H41)))</f>
        <v/>
      </c>
    </row>
    <row r="42" spans="1:8" x14ac:dyDescent="0.25">
      <c r="A42" t="str">
        <f>IF('Reference batch'!$I42="",'Reference batch'!A42,INDEX('Sample batch'!$A$5:$J$108,'Reference batch'!$I42,COLUMN(A42)))</f>
        <v/>
      </c>
      <c r="C42" t="str">
        <f>IF('Reference batch'!$I42="",'Reference batch'!C42,INDEX('Sample batch'!$A$5:$J$108,'Reference batch'!$I42,COLUMN(C42)))</f>
        <v/>
      </c>
      <c r="D42" t="str">
        <f>IF('Reference batch'!$I42="",'Reference batch'!D42,INDEX('Sample batch'!$A$5:$J$108,'Reference batch'!$I42,COLUMN(D42)))</f>
        <v/>
      </c>
      <c r="E42" t="str">
        <f>IF('Reference batch'!$I42="",'Reference batch'!E42,INDEX('Sample batch'!$A$5:$J$108,'Reference batch'!$I42,COLUMN(E42)))</f>
        <v/>
      </c>
      <c r="F42" t="str">
        <f>IF('Reference batch'!$I42="",'Reference batch'!E42,INDEX('Sample batch'!$A$5:$J$108,'Reference batch'!$I42,COLUMN(F42)))</f>
        <v/>
      </c>
      <c r="G42" t="str">
        <f>IF('Reference batch'!$I42="",'Reference batch'!J42,INDEX('Sample batch'!$A$5:$J$108,'Reference batch'!$I42,COLUMN(G42)))</f>
        <v/>
      </c>
      <c r="H42" t="str">
        <f>IF('Reference batch'!$I42="",'Reference batch'!F42,INDEX('Sample batch'!$A$5:$J$108,'Reference batch'!$I42,COLUMN(H42)))</f>
        <v/>
      </c>
    </row>
    <row r="43" spans="1:8" x14ac:dyDescent="0.25">
      <c r="A43" t="str">
        <f>IF('Reference batch'!$I43="",'Reference batch'!A43,INDEX('Sample batch'!$A$5:$J$108,'Reference batch'!$I43,COLUMN(A43)))</f>
        <v/>
      </c>
      <c r="C43" t="str">
        <f>IF('Reference batch'!$I43="",'Reference batch'!C43,INDEX('Sample batch'!$A$5:$J$108,'Reference batch'!$I43,COLUMN(C43)))</f>
        <v/>
      </c>
      <c r="D43" t="str">
        <f>IF('Reference batch'!$I43="",'Reference batch'!D43,INDEX('Sample batch'!$A$5:$J$108,'Reference batch'!$I43,COLUMN(D43)))</f>
        <v/>
      </c>
      <c r="E43" t="str">
        <f>IF('Reference batch'!$I43="",'Reference batch'!E43,INDEX('Sample batch'!$A$5:$J$108,'Reference batch'!$I43,COLUMN(E43)))</f>
        <v/>
      </c>
      <c r="F43" t="str">
        <f>IF('Reference batch'!$I43="",'Reference batch'!E43,INDEX('Sample batch'!$A$5:$J$108,'Reference batch'!$I43,COLUMN(F43)))</f>
        <v/>
      </c>
      <c r="G43" t="str">
        <f>IF('Reference batch'!$I43="",'Reference batch'!J43,INDEX('Sample batch'!$A$5:$J$108,'Reference batch'!$I43,COLUMN(G43)))</f>
        <v/>
      </c>
      <c r="H43" t="str">
        <f>IF('Reference batch'!$I43="",'Reference batch'!F43,INDEX('Sample batch'!$A$5:$J$108,'Reference batch'!$I43,COLUMN(H43)))</f>
        <v/>
      </c>
    </row>
    <row r="44" spans="1:8" x14ac:dyDescent="0.25">
      <c r="A44" t="str">
        <f>IF('Reference batch'!$I44="",'Reference batch'!A44,INDEX('Sample batch'!$A$5:$J$108,'Reference batch'!$I44,COLUMN(A44)))</f>
        <v/>
      </c>
      <c r="C44" t="str">
        <f>IF('Reference batch'!$I44="",'Reference batch'!C44,INDEX('Sample batch'!$A$5:$J$108,'Reference batch'!$I44,COLUMN(C44)))</f>
        <v/>
      </c>
      <c r="D44" t="str">
        <f>IF('Reference batch'!$I44="",'Reference batch'!D44,INDEX('Sample batch'!$A$5:$J$108,'Reference batch'!$I44,COLUMN(D44)))</f>
        <v/>
      </c>
      <c r="E44" t="str">
        <f>IF('Reference batch'!$I44="",'Reference batch'!E44,INDEX('Sample batch'!$A$5:$J$108,'Reference batch'!$I44,COLUMN(E44)))</f>
        <v/>
      </c>
      <c r="F44" t="str">
        <f>IF('Reference batch'!$I44="",'Reference batch'!E44,INDEX('Sample batch'!$A$5:$J$108,'Reference batch'!$I44,COLUMN(F44)))</f>
        <v/>
      </c>
      <c r="G44" t="str">
        <f>IF('Reference batch'!$I44="",'Reference batch'!J44,INDEX('Sample batch'!$A$5:$J$108,'Reference batch'!$I44,COLUMN(G44)))</f>
        <v/>
      </c>
      <c r="H44" t="str">
        <f>IF('Reference batch'!$I44="",'Reference batch'!F44,INDEX('Sample batch'!$A$5:$J$108,'Reference batch'!$I44,COLUMN(H44)))</f>
        <v/>
      </c>
    </row>
    <row r="45" spans="1:8" x14ac:dyDescent="0.25">
      <c r="A45" t="str">
        <f>IF('Reference batch'!$I45="",'Reference batch'!A45,INDEX('Sample batch'!$A$5:$J$108,'Reference batch'!$I45,COLUMN(A45)))</f>
        <v/>
      </c>
      <c r="C45" t="str">
        <f>IF('Reference batch'!$I45="",'Reference batch'!C45,INDEX('Sample batch'!$A$5:$J$108,'Reference batch'!$I45,COLUMN(C45)))</f>
        <v/>
      </c>
      <c r="D45" t="str">
        <f>IF('Reference batch'!$I45="",'Reference batch'!D45,INDEX('Sample batch'!$A$5:$J$108,'Reference batch'!$I45,COLUMN(D45)))</f>
        <v/>
      </c>
      <c r="E45" t="str">
        <f>IF('Reference batch'!$I45="",'Reference batch'!E45,INDEX('Sample batch'!$A$5:$J$108,'Reference batch'!$I45,COLUMN(E45)))</f>
        <v/>
      </c>
      <c r="F45" t="str">
        <f>IF('Reference batch'!$I45="",'Reference batch'!E45,INDEX('Sample batch'!$A$5:$J$108,'Reference batch'!$I45,COLUMN(F45)))</f>
        <v/>
      </c>
      <c r="G45" t="str">
        <f>IF('Reference batch'!$I45="",'Reference batch'!J45,INDEX('Sample batch'!$A$5:$J$108,'Reference batch'!$I45,COLUMN(G45)))</f>
        <v/>
      </c>
      <c r="H45" t="str">
        <f>IF('Reference batch'!$I45="",'Reference batch'!F45,INDEX('Sample batch'!$A$5:$J$108,'Reference batch'!$I45,COLUMN(H45)))</f>
        <v/>
      </c>
    </row>
    <row r="46" spans="1:8" x14ac:dyDescent="0.25">
      <c r="A46" t="str">
        <f>IF('Reference batch'!$I46="",'Reference batch'!A46,INDEX('Sample batch'!$A$5:$J$108,'Reference batch'!$I46,COLUMN(A46)))</f>
        <v/>
      </c>
      <c r="C46" t="str">
        <f>IF('Reference batch'!$I46="",'Reference batch'!C46,INDEX('Sample batch'!$A$5:$J$108,'Reference batch'!$I46,COLUMN(C46)))</f>
        <v/>
      </c>
      <c r="D46" t="str">
        <f>IF('Reference batch'!$I46="",'Reference batch'!D46,INDEX('Sample batch'!$A$5:$J$108,'Reference batch'!$I46,COLUMN(D46)))</f>
        <v/>
      </c>
      <c r="E46" t="str">
        <f>IF('Reference batch'!$I46="",'Reference batch'!E46,INDEX('Sample batch'!$A$5:$J$108,'Reference batch'!$I46,COLUMN(E46)))</f>
        <v/>
      </c>
      <c r="F46" t="str">
        <f>IF('Reference batch'!$I46="",'Reference batch'!E46,INDEX('Sample batch'!$A$5:$J$108,'Reference batch'!$I46,COLUMN(F46)))</f>
        <v/>
      </c>
      <c r="G46" t="str">
        <f>IF('Reference batch'!$I46="",'Reference batch'!J46,INDEX('Sample batch'!$A$5:$J$108,'Reference batch'!$I46,COLUMN(G46)))</f>
        <v/>
      </c>
      <c r="H46" t="str">
        <f>IF('Reference batch'!$I46="",'Reference batch'!F46,INDEX('Sample batch'!$A$5:$J$108,'Reference batch'!$I46,COLUMN(H46)))</f>
        <v/>
      </c>
    </row>
    <row r="47" spans="1:8" x14ac:dyDescent="0.25">
      <c r="A47" t="str">
        <f>IF('Reference batch'!$I47="",'Reference batch'!A47,INDEX('Sample batch'!$A$5:$J$108,'Reference batch'!$I47,COLUMN(A47)))</f>
        <v/>
      </c>
      <c r="C47" t="str">
        <f>IF('Reference batch'!$I47="",'Reference batch'!C47,INDEX('Sample batch'!$A$5:$J$108,'Reference batch'!$I47,COLUMN(C47)))</f>
        <v/>
      </c>
      <c r="D47" t="str">
        <f>IF('Reference batch'!$I47="",'Reference batch'!D47,INDEX('Sample batch'!$A$5:$J$108,'Reference batch'!$I47,COLUMN(D47)))</f>
        <v/>
      </c>
      <c r="E47" t="str">
        <f>IF('Reference batch'!$I47="",'Reference batch'!E47,INDEX('Sample batch'!$A$5:$J$108,'Reference batch'!$I47,COLUMN(E47)))</f>
        <v/>
      </c>
      <c r="F47" t="str">
        <f>IF('Reference batch'!$I47="",'Reference batch'!E47,INDEX('Sample batch'!$A$5:$J$108,'Reference batch'!$I47,COLUMN(F47)))</f>
        <v/>
      </c>
      <c r="G47" t="str">
        <f>IF('Reference batch'!$I47="",'Reference batch'!J47,INDEX('Sample batch'!$A$5:$J$108,'Reference batch'!$I47,COLUMN(G47)))</f>
        <v/>
      </c>
      <c r="H47" t="str">
        <f>IF('Reference batch'!$I47="",'Reference batch'!F47,INDEX('Sample batch'!$A$5:$J$108,'Reference batch'!$I47,COLUMN(H47)))</f>
        <v/>
      </c>
    </row>
    <row r="48" spans="1:8" x14ac:dyDescent="0.25">
      <c r="A48" t="str">
        <f>IF('Reference batch'!$I48="",'Reference batch'!A48,INDEX('Sample batch'!$A$5:$J$108,'Reference batch'!$I48,COLUMN(A48)))</f>
        <v/>
      </c>
      <c r="C48" t="str">
        <f>IF('Reference batch'!$I48="",'Reference batch'!C48,INDEX('Sample batch'!$A$5:$J$108,'Reference batch'!$I48,COLUMN(C48)))</f>
        <v/>
      </c>
      <c r="D48" t="str">
        <f>IF('Reference batch'!$I48="",'Reference batch'!D48,INDEX('Sample batch'!$A$5:$J$108,'Reference batch'!$I48,COLUMN(D48)))</f>
        <v/>
      </c>
      <c r="E48" t="str">
        <f>IF('Reference batch'!$I48="",'Reference batch'!E48,INDEX('Sample batch'!$A$5:$J$108,'Reference batch'!$I48,COLUMN(E48)))</f>
        <v/>
      </c>
      <c r="F48" t="str">
        <f>IF('Reference batch'!$I48="",'Reference batch'!E48,INDEX('Sample batch'!$A$5:$J$108,'Reference batch'!$I48,COLUMN(F48)))</f>
        <v/>
      </c>
      <c r="G48" t="str">
        <f>IF('Reference batch'!$I48="",'Reference batch'!J48,INDEX('Sample batch'!$A$5:$J$108,'Reference batch'!$I48,COLUMN(G48)))</f>
        <v/>
      </c>
      <c r="H48" t="str">
        <f>IF('Reference batch'!$I48="",'Reference batch'!F48,INDEX('Sample batch'!$A$5:$J$108,'Reference batch'!$I48,COLUMN(H48)))</f>
        <v/>
      </c>
    </row>
    <row r="49" spans="1:8" x14ac:dyDescent="0.25">
      <c r="A49" t="str">
        <f>IF('Reference batch'!$I49="",'Reference batch'!A49,INDEX('Sample batch'!$A$5:$J$108,'Reference batch'!$I49,COLUMN(A49)))</f>
        <v/>
      </c>
      <c r="C49" t="str">
        <f>IF('Reference batch'!$I49="",'Reference batch'!C49,INDEX('Sample batch'!$A$5:$J$108,'Reference batch'!$I49,COLUMN(C49)))</f>
        <v/>
      </c>
      <c r="D49" t="str">
        <f>IF('Reference batch'!$I49="",'Reference batch'!D49,INDEX('Sample batch'!$A$5:$J$108,'Reference batch'!$I49,COLUMN(D49)))</f>
        <v/>
      </c>
      <c r="E49" t="str">
        <f>IF('Reference batch'!$I49="",'Reference batch'!E49,INDEX('Sample batch'!$A$5:$J$108,'Reference batch'!$I49,COLUMN(E49)))</f>
        <v/>
      </c>
      <c r="F49" t="str">
        <f>IF('Reference batch'!$I49="",'Reference batch'!E49,INDEX('Sample batch'!$A$5:$J$108,'Reference batch'!$I49,COLUMN(F49)))</f>
        <v/>
      </c>
      <c r="G49" t="str">
        <f>IF('Reference batch'!$I49="",'Reference batch'!J49,INDEX('Sample batch'!$A$5:$J$108,'Reference batch'!$I49,COLUMN(G49)))</f>
        <v/>
      </c>
      <c r="H49" t="str">
        <f>IF('Reference batch'!$I49="",'Reference batch'!F49,INDEX('Sample batch'!$A$5:$J$108,'Reference batch'!$I49,COLUMN(H49)))</f>
        <v/>
      </c>
    </row>
    <row r="50" spans="1:8" x14ac:dyDescent="0.25">
      <c r="A50" t="str">
        <f>IF('Reference batch'!$I50="",'Reference batch'!A50,INDEX('Sample batch'!$A$5:$J$108,'Reference batch'!$I50,COLUMN(A50)))</f>
        <v/>
      </c>
      <c r="C50" t="str">
        <f>IF('Reference batch'!$I50="",'Reference batch'!C50,INDEX('Sample batch'!$A$5:$J$108,'Reference batch'!$I50,COLUMN(C50)))</f>
        <v/>
      </c>
      <c r="D50" t="str">
        <f>IF('Reference batch'!$I50="",'Reference batch'!D50,INDEX('Sample batch'!$A$5:$J$108,'Reference batch'!$I50,COLUMN(D50)))</f>
        <v/>
      </c>
      <c r="E50" t="str">
        <f>IF('Reference batch'!$I50="",'Reference batch'!E50,INDEX('Sample batch'!$A$5:$J$108,'Reference batch'!$I50,COLUMN(E50)))</f>
        <v/>
      </c>
      <c r="F50" t="str">
        <f>IF('Reference batch'!$I50="",'Reference batch'!E50,INDEX('Sample batch'!$A$5:$J$108,'Reference batch'!$I50,COLUMN(F50)))</f>
        <v/>
      </c>
      <c r="G50" t="str">
        <f>IF('Reference batch'!$I50="",'Reference batch'!J50,INDEX('Sample batch'!$A$5:$J$108,'Reference batch'!$I50,COLUMN(G50)))</f>
        <v/>
      </c>
      <c r="H50" t="str">
        <f>IF('Reference batch'!$I50="",'Reference batch'!F50,INDEX('Sample batch'!$A$5:$J$108,'Reference batch'!$I50,COLUMN(H50)))</f>
        <v/>
      </c>
    </row>
    <row r="51" spans="1:8" x14ac:dyDescent="0.25">
      <c r="A51" t="str">
        <f>IF('Reference batch'!$I51="",'Reference batch'!A51,INDEX('Sample batch'!$A$5:$J$108,'Reference batch'!$I51,COLUMN(A51)))</f>
        <v/>
      </c>
      <c r="C51" t="str">
        <f>IF('Reference batch'!$I51="",'Reference batch'!C51,INDEX('Sample batch'!$A$5:$J$108,'Reference batch'!$I51,COLUMN(C51)))</f>
        <v/>
      </c>
      <c r="D51" t="str">
        <f>IF('Reference batch'!$I51="",'Reference batch'!D51,INDEX('Sample batch'!$A$5:$J$108,'Reference batch'!$I51,COLUMN(D51)))</f>
        <v/>
      </c>
      <c r="E51" t="str">
        <f>IF('Reference batch'!$I51="",'Reference batch'!E51,INDEX('Sample batch'!$A$5:$J$108,'Reference batch'!$I51,COLUMN(E51)))</f>
        <v/>
      </c>
      <c r="F51" t="str">
        <f>IF('Reference batch'!$I51="",'Reference batch'!E51,INDEX('Sample batch'!$A$5:$J$108,'Reference batch'!$I51,COLUMN(F51)))</f>
        <v/>
      </c>
      <c r="G51" t="str">
        <f>IF('Reference batch'!$I51="",'Reference batch'!J51,INDEX('Sample batch'!$A$5:$J$108,'Reference batch'!$I51,COLUMN(G51)))</f>
        <v/>
      </c>
      <c r="H51" t="str">
        <f>IF('Reference batch'!$I51="",'Reference batch'!F51,INDEX('Sample batch'!$A$5:$J$108,'Reference batch'!$I51,COLUMN(H51)))</f>
        <v/>
      </c>
    </row>
    <row r="52" spans="1:8" x14ac:dyDescent="0.25">
      <c r="A52" t="str">
        <f>IF('Reference batch'!$I52="",'Reference batch'!A52,INDEX('Sample batch'!$A$5:$J$108,'Reference batch'!$I52,COLUMN(A52)))</f>
        <v/>
      </c>
      <c r="C52" t="str">
        <f>IF('Reference batch'!$I52="",'Reference batch'!C52,INDEX('Sample batch'!$A$5:$J$108,'Reference batch'!$I52,COLUMN(C52)))</f>
        <v/>
      </c>
      <c r="D52" t="str">
        <f>IF('Reference batch'!$I52="",'Reference batch'!D52,INDEX('Sample batch'!$A$5:$J$108,'Reference batch'!$I52,COLUMN(D52)))</f>
        <v/>
      </c>
      <c r="E52" t="str">
        <f>IF('Reference batch'!$I52="",'Reference batch'!E52,INDEX('Sample batch'!$A$5:$J$108,'Reference batch'!$I52,COLUMN(E52)))</f>
        <v/>
      </c>
      <c r="F52" t="str">
        <f>IF('Reference batch'!$I52="",'Reference batch'!E52,INDEX('Sample batch'!$A$5:$J$108,'Reference batch'!$I52,COLUMN(F52)))</f>
        <v/>
      </c>
      <c r="G52" t="str">
        <f>IF('Reference batch'!$I52="",'Reference batch'!J52,INDEX('Sample batch'!$A$5:$J$108,'Reference batch'!$I52,COLUMN(G52)))</f>
        <v/>
      </c>
      <c r="H52" t="str">
        <f>IF('Reference batch'!$I52="",'Reference batch'!F52,INDEX('Sample batch'!$A$5:$J$108,'Reference batch'!$I52,COLUMN(H52)))</f>
        <v/>
      </c>
    </row>
    <row r="53" spans="1:8" x14ac:dyDescent="0.25">
      <c r="A53" t="str">
        <f>IF('Reference batch'!$I53="",'Reference batch'!A53,INDEX('Sample batch'!$A$5:$J$108,'Reference batch'!$I53,COLUMN(A53)))</f>
        <v/>
      </c>
      <c r="C53" t="str">
        <f>IF('Reference batch'!$I53="",'Reference batch'!C53,INDEX('Sample batch'!$A$5:$J$108,'Reference batch'!$I53,COLUMN(C53)))</f>
        <v/>
      </c>
      <c r="D53" t="str">
        <f>IF('Reference batch'!$I53="",'Reference batch'!D53,INDEX('Sample batch'!$A$5:$J$108,'Reference batch'!$I53,COLUMN(D53)))</f>
        <v/>
      </c>
      <c r="E53" t="str">
        <f>IF('Reference batch'!$I53="",'Reference batch'!E53,INDEX('Sample batch'!$A$5:$J$108,'Reference batch'!$I53,COLUMN(E53)))</f>
        <v/>
      </c>
      <c r="F53" t="str">
        <f>IF('Reference batch'!$I53="",'Reference batch'!E53,INDEX('Sample batch'!$A$5:$J$108,'Reference batch'!$I53,COLUMN(F53)))</f>
        <v/>
      </c>
      <c r="G53" t="str">
        <f>IF('Reference batch'!$I53="",'Reference batch'!J53,INDEX('Sample batch'!$A$5:$J$108,'Reference batch'!$I53,COLUMN(G53)))</f>
        <v/>
      </c>
      <c r="H53" t="str">
        <f>IF('Reference batch'!$I53="",'Reference batch'!F53,INDEX('Sample batch'!$A$5:$J$108,'Reference batch'!$I53,COLUMN(H53)))</f>
        <v/>
      </c>
    </row>
    <row r="54" spans="1:8" x14ac:dyDescent="0.25">
      <c r="A54" t="str">
        <f>IF('Reference batch'!$I54="",'Reference batch'!A54,INDEX('Sample batch'!$A$5:$J$108,'Reference batch'!$I54,COLUMN(A54)))</f>
        <v/>
      </c>
      <c r="C54" t="str">
        <f>IF('Reference batch'!$I54="",'Reference batch'!C54,INDEX('Sample batch'!$A$5:$J$108,'Reference batch'!$I54,COLUMN(C54)))</f>
        <v/>
      </c>
      <c r="D54" t="str">
        <f>IF('Reference batch'!$I54="",'Reference batch'!D54,INDEX('Sample batch'!$A$5:$J$108,'Reference batch'!$I54,COLUMN(D54)))</f>
        <v/>
      </c>
      <c r="E54" t="str">
        <f>IF('Reference batch'!$I54="",'Reference batch'!E54,INDEX('Sample batch'!$A$5:$J$108,'Reference batch'!$I54,COLUMN(E54)))</f>
        <v/>
      </c>
      <c r="F54" t="str">
        <f>IF('Reference batch'!$I54="",'Reference batch'!E54,INDEX('Sample batch'!$A$5:$J$108,'Reference batch'!$I54,COLUMN(F54)))</f>
        <v/>
      </c>
      <c r="G54" t="str">
        <f>IF('Reference batch'!$I54="",'Reference batch'!J54,INDEX('Sample batch'!$A$5:$J$108,'Reference batch'!$I54,COLUMN(G54)))</f>
        <v/>
      </c>
      <c r="H54" t="str">
        <f>IF('Reference batch'!$I54="",'Reference batch'!F54,INDEX('Sample batch'!$A$5:$J$108,'Reference batch'!$I54,COLUMN(H54)))</f>
        <v/>
      </c>
    </row>
    <row r="55" spans="1:8" x14ac:dyDescent="0.25">
      <c r="A55" t="str">
        <f>IF('Reference batch'!$I55="",'Reference batch'!A55,INDEX('Sample batch'!$A$5:$J$108,'Reference batch'!$I55,COLUMN(A55)))</f>
        <v/>
      </c>
      <c r="C55" t="str">
        <f>IF('Reference batch'!$I55="",'Reference batch'!C55,INDEX('Sample batch'!$A$5:$J$108,'Reference batch'!$I55,COLUMN(C55)))</f>
        <v/>
      </c>
      <c r="D55" t="str">
        <f>IF('Reference batch'!$I55="",'Reference batch'!D55,INDEX('Sample batch'!$A$5:$J$108,'Reference batch'!$I55,COLUMN(D55)))</f>
        <v/>
      </c>
      <c r="E55" t="str">
        <f>IF('Reference batch'!$I55="",'Reference batch'!E55,INDEX('Sample batch'!$A$5:$J$108,'Reference batch'!$I55,COLUMN(E55)))</f>
        <v/>
      </c>
      <c r="F55" t="str">
        <f>IF('Reference batch'!$I55="",'Reference batch'!E55,INDEX('Sample batch'!$A$5:$J$108,'Reference batch'!$I55,COLUMN(F55)))</f>
        <v/>
      </c>
      <c r="G55" t="str">
        <f>IF('Reference batch'!$I55="",'Reference batch'!J55,INDEX('Sample batch'!$A$5:$J$108,'Reference batch'!$I55,COLUMN(G55)))</f>
        <v/>
      </c>
      <c r="H55" t="str">
        <f>IF('Reference batch'!$I55="",'Reference batch'!F55,INDEX('Sample batch'!$A$5:$J$108,'Reference batch'!$I55,COLUMN(H55)))</f>
        <v/>
      </c>
    </row>
    <row r="56" spans="1:8" x14ac:dyDescent="0.25">
      <c r="A56" t="str">
        <f>IF('Reference batch'!$I56="",'Reference batch'!A56,INDEX('Sample batch'!$A$5:$J$108,'Reference batch'!$I56,COLUMN(A56)))</f>
        <v/>
      </c>
      <c r="C56" t="str">
        <f>IF('Reference batch'!$I56="",'Reference batch'!C56,INDEX('Sample batch'!$A$5:$J$108,'Reference batch'!$I56,COLUMN(C56)))</f>
        <v/>
      </c>
      <c r="D56" t="str">
        <f>IF('Reference batch'!$I56="",'Reference batch'!D56,INDEX('Sample batch'!$A$5:$J$108,'Reference batch'!$I56,COLUMN(D56)))</f>
        <v/>
      </c>
      <c r="E56" t="str">
        <f>IF('Reference batch'!$I56="",'Reference batch'!E56,INDEX('Sample batch'!$A$5:$J$108,'Reference batch'!$I56,COLUMN(E56)))</f>
        <v/>
      </c>
      <c r="F56" t="str">
        <f>IF('Reference batch'!$I56="",'Reference batch'!E56,INDEX('Sample batch'!$A$5:$J$108,'Reference batch'!$I56,COLUMN(F56)))</f>
        <v/>
      </c>
      <c r="G56" t="str">
        <f>IF('Reference batch'!$I56="",'Reference batch'!J56,INDEX('Sample batch'!$A$5:$J$108,'Reference batch'!$I56,COLUMN(G56)))</f>
        <v/>
      </c>
      <c r="H56" t="str">
        <f>IF('Reference batch'!$I56="",'Reference batch'!F56,INDEX('Sample batch'!$A$5:$J$108,'Reference batch'!$I56,COLUMN(H56)))</f>
        <v/>
      </c>
    </row>
    <row r="57" spans="1:8" x14ac:dyDescent="0.25">
      <c r="A57" t="str">
        <f>IF('Reference batch'!$I57="",'Reference batch'!A57,INDEX('Sample batch'!$A$5:$J$108,'Reference batch'!$I57,COLUMN(A57)))</f>
        <v/>
      </c>
      <c r="C57" t="str">
        <f>IF('Reference batch'!$I57="",'Reference batch'!C57,INDEX('Sample batch'!$A$5:$J$108,'Reference batch'!$I57,COLUMN(C57)))</f>
        <v/>
      </c>
      <c r="D57" t="str">
        <f>IF('Reference batch'!$I57="",'Reference batch'!D57,INDEX('Sample batch'!$A$5:$J$108,'Reference batch'!$I57,COLUMN(D57)))</f>
        <v/>
      </c>
      <c r="E57" t="str">
        <f>IF('Reference batch'!$I57="",'Reference batch'!E57,INDEX('Sample batch'!$A$5:$J$108,'Reference batch'!$I57,COLUMN(E57)))</f>
        <v/>
      </c>
      <c r="F57" t="str">
        <f>IF('Reference batch'!$I57="",'Reference batch'!E57,INDEX('Sample batch'!$A$5:$J$108,'Reference batch'!$I57,COLUMN(F57)))</f>
        <v/>
      </c>
      <c r="G57" t="str">
        <f>IF('Reference batch'!$I57="",'Reference batch'!J57,INDEX('Sample batch'!$A$5:$J$108,'Reference batch'!$I57,COLUMN(G57)))</f>
        <v/>
      </c>
      <c r="H57" t="str">
        <f>IF('Reference batch'!$I57="",'Reference batch'!F57,INDEX('Sample batch'!$A$5:$J$108,'Reference batch'!$I57,COLUMN(H57)))</f>
        <v/>
      </c>
    </row>
    <row r="58" spans="1:8" x14ac:dyDescent="0.25">
      <c r="A58" t="str">
        <f>IF('Reference batch'!$I58="",'Reference batch'!A58,INDEX('Sample batch'!$A$5:$J$108,'Reference batch'!$I58,COLUMN(A58)))</f>
        <v/>
      </c>
      <c r="C58" t="str">
        <f>IF('Reference batch'!$I58="",'Reference batch'!C58,INDEX('Sample batch'!$A$5:$J$108,'Reference batch'!$I58,COLUMN(C58)))</f>
        <v/>
      </c>
      <c r="D58" t="str">
        <f>IF('Reference batch'!$I58="",'Reference batch'!D58,INDEX('Sample batch'!$A$5:$J$108,'Reference batch'!$I58,COLUMN(D58)))</f>
        <v/>
      </c>
      <c r="E58" t="str">
        <f>IF('Reference batch'!$I58="",'Reference batch'!E58,INDEX('Sample batch'!$A$5:$J$108,'Reference batch'!$I58,COLUMN(E58)))</f>
        <v/>
      </c>
      <c r="F58" t="str">
        <f>IF('Reference batch'!$I58="",'Reference batch'!E58,INDEX('Sample batch'!$A$5:$J$108,'Reference batch'!$I58,COLUMN(F58)))</f>
        <v/>
      </c>
      <c r="G58" t="str">
        <f>IF('Reference batch'!$I58="",'Reference batch'!J58,INDEX('Sample batch'!$A$5:$J$108,'Reference batch'!$I58,COLUMN(G58)))</f>
        <v/>
      </c>
      <c r="H58" t="str">
        <f>IF('Reference batch'!$I58="",'Reference batch'!F58,INDEX('Sample batch'!$A$5:$J$108,'Reference batch'!$I58,COLUMN(H58)))</f>
        <v/>
      </c>
    </row>
    <row r="59" spans="1:8" x14ac:dyDescent="0.25">
      <c r="A59" t="str">
        <f>IF('Reference batch'!$I59="",'Reference batch'!A59,INDEX('Sample batch'!$A$5:$J$108,'Reference batch'!$I59,COLUMN(A59)))</f>
        <v/>
      </c>
      <c r="C59" t="str">
        <f>IF('Reference batch'!$I59="",'Reference batch'!C59,INDEX('Sample batch'!$A$5:$J$108,'Reference batch'!$I59,COLUMN(C59)))</f>
        <v/>
      </c>
      <c r="D59" t="str">
        <f>IF('Reference batch'!$I59="",'Reference batch'!D59,INDEX('Sample batch'!$A$5:$J$108,'Reference batch'!$I59,COLUMN(D59)))</f>
        <v/>
      </c>
      <c r="E59" t="str">
        <f>IF('Reference batch'!$I59="",'Reference batch'!E59,INDEX('Sample batch'!$A$5:$J$108,'Reference batch'!$I59,COLUMN(E59)))</f>
        <v/>
      </c>
      <c r="F59" t="str">
        <f>IF('Reference batch'!$I59="",'Reference batch'!E59,INDEX('Sample batch'!$A$5:$J$108,'Reference batch'!$I59,COLUMN(F59)))</f>
        <v/>
      </c>
      <c r="G59" t="str">
        <f>IF('Reference batch'!$I59="",'Reference batch'!J59,INDEX('Sample batch'!$A$5:$J$108,'Reference batch'!$I59,COLUMN(G59)))</f>
        <v/>
      </c>
      <c r="H59" t="str">
        <f>IF('Reference batch'!$I59="",'Reference batch'!F59,INDEX('Sample batch'!$A$5:$J$108,'Reference batch'!$I59,COLUMN(H59)))</f>
        <v/>
      </c>
    </row>
    <row r="60" spans="1:8" x14ac:dyDescent="0.25">
      <c r="A60" t="str">
        <f>IF('Reference batch'!$I60="",'Reference batch'!A60,INDEX('Sample batch'!$A$5:$J$108,'Reference batch'!$I60,COLUMN(A60)))</f>
        <v/>
      </c>
      <c r="C60" t="str">
        <f>IF('Reference batch'!$I60="",'Reference batch'!C60,INDEX('Sample batch'!$A$5:$J$108,'Reference batch'!$I60,COLUMN(C60)))</f>
        <v/>
      </c>
      <c r="D60" t="str">
        <f>IF('Reference batch'!$I60="",'Reference batch'!D60,INDEX('Sample batch'!$A$5:$J$108,'Reference batch'!$I60,COLUMN(D60)))</f>
        <v/>
      </c>
      <c r="E60" t="str">
        <f>IF('Reference batch'!$I60="",'Reference batch'!E60,INDEX('Sample batch'!$A$5:$J$108,'Reference batch'!$I60,COLUMN(E60)))</f>
        <v/>
      </c>
      <c r="F60" t="str">
        <f>IF('Reference batch'!$I60="",'Reference batch'!E60,INDEX('Sample batch'!$A$5:$J$108,'Reference batch'!$I60,COLUMN(F60)))</f>
        <v/>
      </c>
      <c r="G60" t="str">
        <f>IF('Reference batch'!$I60="",'Reference batch'!J60,INDEX('Sample batch'!$A$5:$J$108,'Reference batch'!$I60,COLUMN(G60)))</f>
        <v/>
      </c>
      <c r="H60" t="str">
        <f>IF('Reference batch'!$I60="",'Reference batch'!F60,INDEX('Sample batch'!$A$5:$J$108,'Reference batch'!$I60,COLUMN(H60)))</f>
        <v/>
      </c>
    </row>
    <row r="61" spans="1:8" x14ac:dyDescent="0.25">
      <c r="A61" t="str">
        <f>IF('Reference batch'!$I61="",'Reference batch'!A61,INDEX('Sample batch'!$A$5:$J$108,'Reference batch'!$I61,COLUMN(A61)))</f>
        <v/>
      </c>
      <c r="C61" t="str">
        <f>IF('Reference batch'!$I61="",'Reference batch'!C61,INDEX('Sample batch'!$A$5:$J$108,'Reference batch'!$I61,COLUMN(C61)))</f>
        <v/>
      </c>
      <c r="D61" t="str">
        <f>IF('Reference batch'!$I61="",'Reference batch'!D61,INDEX('Sample batch'!$A$5:$J$108,'Reference batch'!$I61,COLUMN(D61)))</f>
        <v/>
      </c>
      <c r="E61" t="str">
        <f>IF('Reference batch'!$I61="",'Reference batch'!E61,INDEX('Sample batch'!$A$5:$J$108,'Reference batch'!$I61,COLUMN(E61)))</f>
        <v/>
      </c>
      <c r="F61" t="str">
        <f>IF('Reference batch'!$I61="",'Reference batch'!E61,INDEX('Sample batch'!$A$5:$J$108,'Reference batch'!$I61,COLUMN(F61)))</f>
        <v/>
      </c>
      <c r="G61" t="str">
        <f>IF('Reference batch'!$I61="",'Reference batch'!J61,INDEX('Sample batch'!$A$5:$J$108,'Reference batch'!$I61,COLUMN(G61)))</f>
        <v/>
      </c>
      <c r="H61" t="str">
        <f>IF('Reference batch'!$I61="",'Reference batch'!F61,INDEX('Sample batch'!$A$5:$J$108,'Reference batch'!$I61,COLUMN(H61)))</f>
        <v/>
      </c>
    </row>
    <row r="62" spans="1:8" x14ac:dyDescent="0.25">
      <c r="A62" t="str">
        <f>IF('Reference batch'!$I62="",'Reference batch'!A62,INDEX('Sample batch'!$A$5:$J$108,'Reference batch'!$I62,COLUMN(A62)))</f>
        <v/>
      </c>
      <c r="C62" t="str">
        <f>IF('Reference batch'!$I62="",'Reference batch'!C62,INDEX('Sample batch'!$A$5:$J$108,'Reference batch'!$I62,COLUMN(C62)))</f>
        <v/>
      </c>
      <c r="D62" t="str">
        <f>IF('Reference batch'!$I62="",'Reference batch'!D62,INDEX('Sample batch'!$A$5:$J$108,'Reference batch'!$I62,COLUMN(D62)))</f>
        <v/>
      </c>
      <c r="E62" t="str">
        <f>IF('Reference batch'!$I62="",'Reference batch'!E62,INDEX('Sample batch'!$A$5:$J$108,'Reference batch'!$I62,COLUMN(E62)))</f>
        <v/>
      </c>
      <c r="F62" t="str">
        <f>IF('Reference batch'!$I62="",'Reference batch'!E62,INDEX('Sample batch'!$A$5:$J$108,'Reference batch'!$I62,COLUMN(F62)))</f>
        <v/>
      </c>
      <c r="G62" t="str">
        <f>IF('Reference batch'!$I62="",'Reference batch'!J62,INDEX('Sample batch'!$A$5:$J$108,'Reference batch'!$I62,COLUMN(G62)))</f>
        <v/>
      </c>
      <c r="H62" t="str">
        <f>IF('Reference batch'!$I62="",'Reference batch'!F62,INDEX('Sample batch'!$A$5:$J$108,'Reference batch'!$I62,COLUMN(H62)))</f>
        <v/>
      </c>
    </row>
    <row r="63" spans="1:8" x14ac:dyDescent="0.25">
      <c r="A63" t="str">
        <f>IF('Reference batch'!$I63="",'Reference batch'!A63,INDEX('Sample batch'!$A$5:$J$108,'Reference batch'!$I63,COLUMN(A63)))</f>
        <v/>
      </c>
      <c r="C63" t="str">
        <f>IF('Reference batch'!$I63="",'Reference batch'!C63,INDEX('Sample batch'!$A$5:$J$108,'Reference batch'!$I63,COLUMN(C63)))</f>
        <v/>
      </c>
      <c r="D63" t="str">
        <f>IF('Reference batch'!$I63="",'Reference batch'!D63,INDEX('Sample batch'!$A$5:$J$108,'Reference batch'!$I63,COLUMN(D63)))</f>
        <v/>
      </c>
      <c r="E63" t="str">
        <f>IF('Reference batch'!$I63="",'Reference batch'!E63,INDEX('Sample batch'!$A$5:$J$108,'Reference batch'!$I63,COLUMN(E63)))</f>
        <v/>
      </c>
      <c r="F63" t="str">
        <f>IF('Reference batch'!$I63="",'Reference batch'!E63,INDEX('Sample batch'!$A$5:$J$108,'Reference batch'!$I63,COLUMN(F63)))</f>
        <v/>
      </c>
      <c r="G63" t="str">
        <f>IF('Reference batch'!$I63="",'Reference batch'!J63,INDEX('Sample batch'!$A$5:$J$108,'Reference batch'!$I63,COLUMN(G63)))</f>
        <v/>
      </c>
      <c r="H63" t="str">
        <f>IF('Reference batch'!$I63="",'Reference batch'!F63,INDEX('Sample batch'!$A$5:$J$108,'Reference batch'!$I63,COLUMN(H63)))</f>
        <v/>
      </c>
    </row>
    <row r="64" spans="1:8" x14ac:dyDescent="0.25">
      <c r="A64" t="str">
        <f>IF('Reference batch'!$I64="",'Reference batch'!A64,INDEX('Sample batch'!$A$5:$J$108,'Reference batch'!$I64,COLUMN(A64)))</f>
        <v/>
      </c>
      <c r="C64" t="str">
        <f>IF('Reference batch'!$I64="",'Reference batch'!C64,INDEX('Sample batch'!$A$5:$J$108,'Reference batch'!$I64,COLUMN(C64)))</f>
        <v/>
      </c>
      <c r="D64" t="str">
        <f>IF('Reference batch'!$I64="",'Reference batch'!D64,INDEX('Sample batch'!$A$5:$J$108,'Reference batch'!$I64,COLUMN(D64)))</f>
        <v/>
      </c>
      <c r="E64" t="str">
        <f>IF('Reference batch'!$I64="",'Reference batch'!E64,INDEX('Sample batch'!$A$5:$J$108,'Reference batch'!$I64,COLUMN(E64)))</f>
        <v/>
      </c>
      <c r="F64" t="str">
        <f>IF('Reference batch'!$I64="",'Reference batch'!E64,INDEX('Sample batch'!$A$5:$J$108,'Reference batch'!$I64,COLUMN(F64)))</f>
        <v/>
      </c>
      <c r="G64" t="str">
        <f>IF('Reference batch'!$I64="",'Reference batch'!J64,INDEX('Sample batch'!$A$5:$J$108,'Reference batch'!$I64,COLUMN(G64)))</f>
        <v/>
      </c>
      <c r="H64" t="str">
        <f>IF('Reference batch'!$I64="",'Reference batch'!F64,INDEX('Sample batch'!$A$5:$J$108,'Reference batch'!$I64,COLUMN(H64)))</f>
        <v/>
      </c>
    </row>
    <row r="65" spans="1:8" x14ac:dyDescent="0.25">
      <c r="A65" t="str">
        <f>IF('Reference batch'!$I65="",'Reference batch'!A65,INDEX('Sample batch'!$A$5:$J$108,'Reference batch'!$I65,COLUMN(A65)))</f>
        <v/>
      </c>
      <c r="C65" t="str">
        <f>IF('Reference batch'!$I65="",'Reference batch'!C65,INDEX('Sample batch'!$A$5:$J$108,'Reference batch'!$I65,COLUMN(C65)))</f>
        <v/>
      </c>
      <c r="D65" t="str">
        <f>IF('Reference batch'!$I65="",'Reference batch'!D65,INDEX('Sample batch'!$A$5:$J$108,'Reference batch'!$I65,COLUMN(D65)))</f>
        <v/>
      </c>
      <c r="E65" t="str">
        <f>IF('Reference batch'!$I65="",'Reference batch'!E65,INDEX('Sample batch'!$A$5:$J$108,'Reference batch'!$I65,COLUMN(E65)))</f>
        <v/>
      </c>
      <c r="F65" t="str">
        <f>IF('Reference batch'!$I65="",'Reference batch'!E65,INDEX('Sample batch'!$A$5:$J$108,'Reference batch'!$I65,COLUMN(F65)))</f>
        <v/>
      </c>
      <c r="G65" t="str">
        <f>IF('Reference batch'!$I65="",'Reference batch'!J65,INDEX('Sample batch'!$A$5:$J$108,'Reference batch'!$I65,COLUMN(G65)))</f>
        <v/>
      </c>
      <c r="H65" t="str">
        <f>IF('Reference batch'!$I65="",'Reference batch'!F65,INDEX('Sample batch'!$A$5:$J$108,'Reference batch'!$I65,COLUMN(H65)))</f>
        <v/>
      </c>
    </row>
    <row r="66" spans="1:8" x14ac:dyDescent="0.25">
      <c r="A66" t="str">
        <f>IF('Reference batch'!$I66="",'Reference batch'!A66,INDEX('Sample batch'!$A$5:$J$108,'Reference batch'!$I66,COLUMN(A66)))</f>
        <v/>
      </c>
      <c r="C66" t="str">
        <f>IF('Reference batch'!$I66="",'Reference batch'!C66,INDEX('Sample batch'!$A$5:$J$108,'Reference batch'!$I66,COLUMN(C66)))</f>
        <v/>
      </c>
      <c r="D66" t="str">
        <f>IF('Reference batch'!$I66="",'Reference batch'!D66,INDEX('Sample batch'!$A$5:$J$108,'Reference batch'!$I66,COLUMN(D66)))</f>
        <v/>
      </c>
      <c r="E66" t="str">
        <f>IF('Reference batch'!$I66="",'Reference batch'!E66,INDEX('Sample batch'!$A$5:$J$108,'Reference batch'!$I66,COLUMN(E66)))</f>
        <v/>
      </c>
      <c r="F66" t="str">
        <f>IF('Reference batch'!$I66="",'Reference batch'!E66,INDEX('Sample batch'!$A$5:$J$108,'Reference batch'!$I66,COLUMN(F66)))</f>
        <v/>
      </c>
      <c r="G66" t="str">
        <f>IF('Reference batch'!$I66="",'Reference batch'!J66,INDEX('Sample batch'!$A$5:$J$108,'Reference batch'!$I66,COLUMN(G66)))</f>
        <v/>
      </c>
      <c r="H66" t="str">
        <f>IF('Reference batch'!$I66="",'Reference batch'!F66,INDEX('Sample batch'!$A$5:$J$108,'Reference batch'!$I66,COLUMN(H66)))</f>
        <v/>
      </c>
    </row>
    <row r="67" spans="1:8" x14ac:dyDescent="0.25">
      <c r="A67" t="str">
        <f>IF('Reference batch'!$I67="",'Reference batch'!A67,INDEX('Sample batch'!$A$5:$J$108,'Reference batch'!$I67,COLUMN(A67)))</f>
        <v/>
      </c>
      <c r="C67" t="str">
        <f>IF('Reference batch'!$I67="",'Reference batch'!C67,INDEX('Sample batch'!$A$5:$J$108,'Reference batch'!$I67,COLUMN(C67)))</f>
        <v/>
      </c>
      <c r="D67" t="str">
        <f>IF('Reference batch'!$I67="",'Reference batch'!D67,INDEX('Sample batch'!$A$5:$J$108,'Reference batch'!$I67,COLUMN(D67)))</f>
        <v/>
      </c>
      <c r="E67" t="str">
        <f>IF('Reference batch'!$I67="",'Reference batch'!E67,INDEX('Sample batch'!$A$5:$J$108,'Reference batch'!$I67,COLUMN(E67)))</f>
        <v/>
      </c>
      <c r="F67" t="str">
        <f>IF('Reference batch'!$I67="",'Reference batch'!E67,INDEX('Sample batch'!$A$5:$J$108,'Reference batch'!$I67,COLUMN(F67)))</f>
        <v/>
      </c>
      <c r="G67" t="str">
        <f>IF('Reference batch'!$I67="",'Reference batch'!J67,INDEX('Sample batch'!$A$5:$J$108,'Reference batch'!$I67,COLUMN(G67)))</f>
        <v/>
      </c>
      <c r="H67" t="str">
        <f>IF('Reference batch'!$I67="",'Reference batch'!F67,INDEX('Sample batch'!$A$5:$J$108,'Reference batch'!$I67,COLUMN(H67)))</f>
        <v/>
      </c>
    </row>
    <row r="68" spans="1:8" x14ac:dyDescent="0.25">
      <c r="A68" t="str">
        <f>IF('Reference batch'!$I68="",'Reference batch'!A68,INDEX('Sample batch'!$A$5:$J$108,'Reference batch'!$I68,COLUMN(A68)))</f>
        <v/>
      </c>
      <c r="C68" t="str">
        <f>IF('Reference batch'!$I68="",'Reference batch'!C68,INDEX('Sample batch'!$A$5:$J$108,'Reference batch'!$I68,COLUMN(C68)))</f>
        <v/>
      </c>
      <c r="D68" t="str">
        <f>IF('Reference batch'!$I68="",'Reference batch'!D68,INDEX('Sample batch'!$A$5:$J$108,'Reference batch'!$I68,COLUMN(D68)))</f>
        <v/>
      </c>
      <c r="E68" t="str">
        <f>IF('Reference batch'!$I68="",'Reference batch'!E68,INDEX('Sample batch'!$A$5:$J$108,'Reference batch'!$I68,COLUMN(E68)))</f>
        <v/>
      </c>
      <c r="F68" t="str">
        <f>IF('Reference batch'!$I68="",'Reference batch'!E68,INDEX('Sample batch'!$A$5:$J$108,'Reference batch'!$I68,COLUMN(F68)))</f>
        <v/>
      </c>
      <c r="G68" t="str">
        <f>IF('Reference batch'!$I68="",'Reference batch'!J68,INDEX('Sample batch'!$A$5:$J$108,'Reference batch'!$I68,COLUMN(G68)))</f>
        <v/>
      </c>
      <c r="H68" t="str">
        <f>IF('Reference batch'!$I68="",'Reference batch'!F68,INDEX('Sample batch'!$A$5:$J$108,'Reference batch'!$I68,COLUMN(H68)))</f>
        <v/>
      </c>
    </row>
    <row r="69" spans="1:8" x14ac:dyDescent="0.25">
      <c r="A69" t="str">
        <f>IF('Reference batch'!$I69="",'Reference batch'!A69,INDEX('Sample batch'!$A$5:$J$108,'Reference batch'!$I69,COLUMN(A69)))</f>
        <v/>
      </c>
      <c r="C69" t="str">
        <f>IF('Reference batch'!$I69="",'Reference batch'!C69,INDEX('Sample batch'!$A$5:$J$108,'Reference batch'!$I69,COLUMN(C69)))</f>
        <v/>
      </c>
      <c r="D69" t="str">
        <f>IF('Reference batch'!$I69="",'Reference batch'!D69,INDEX('Sample batch'!$A$5:$J$108,'Reference batch'!$I69,COLUMN(D69)))</f>
        <v/>
      </c>
      <c r="E69" t="str">
        <f>IF('Reference batch'!$I69="",'Reference batch'!E69,INDEX('Sample batch'!$A$5:$J$108,'Reference batch'!$I69,COLUMN(E69)))</f>
        <v/>
      </c>
      <c r="F69" t="str">
        <f>IF('Reference batch'!$I69="",'Reference batch'!E69,INDEX('Sample batch'!$A$5:$J$108,'Reference batch'!$I69,COLUMN(F69)))</f>
        <v/>
      </c>
      <c r="G69" t="str">
        <f>IF('Reference batch'!$I69="",'Reference batch'!J69,INDEX('Sample batch'!$A$5:$J$108,'Reference batch'!$I69,COLUMN(G69)))</f>
        <v/>
      </c>
      <c r="H69" t="str">
        <f>IF('Reference batch'!$I69="",'Reference batch'!F69,INDEX('Sample batch'!$A$5:$J$108,'Reference batch'!$I69,COLUMN(H69)))</f>
        <v/>
      </c>
    </row>
    <row r="70" spans="1:8" x14ac:dyDescent="0.25">
      <c r="A70" t="str">
        <f>IF('Reference batch'!$I70="",'Reference batch'!A70,INDEX('Sample batch'!$A$5:$J$108,'Reference batch'!$I70,COLUMN(A70)))</f>
        <v/>
      </c>
      <c r="C70" t="str">
        <f>IF('Reference batch'!$I70="",'Reference batch'!C70,INDEX('Sample batch'!$A$5:$J$108,'Reference batch'!$I70,COLUMN(C70)))</f>
        <v/>
      </c>
      <c r="D70" t="str">
        <f>IF('Reference batch'!$I70="",'Reference batch'!D70,INDEX('Sample batch'!$A$5:$J$108,'Reference batch'!$I70,COLUMN(D70)))</f>
        <v/>
      </c>
      <c r="E70" t="str">
        <f>IF('Reference batch'!$I70="",'Reference batch'!E70,INDEX('Sample batch'!$A$5:$J$108,'Reference batch'!$I70,COLUMN(E70)))</f>
        <v/>
      </c>
      <c r="F70" t="str">
        <f>IF('Reference batch'!$I70="",'Reference batch'!E70,INDEX('Sample batch'!$A$5:$J$108,'Reference batch'!$I70,COLUMN(F70)))</f>
        <v/>
      </c>
      <c r="G70" t="str">
        <f>IF('Reference batch'!$I70="",'Reference batch'!J70,INDEX('Sample batch'!$A$5:$J$108,'Reference batch'!$I70,COLUMN(G70)))</f>
        <v/>
      </c>
      <c r="H70" t="str">
        <f>IF('Reference batch'!$I70="",'Reference batch'!F70,INDEX('Sample batch'!$A$5:$J$108,'Reference batch'!$I70,COLUMN(H70)))</f>
        <v/>
      </c>
    </row>
    <row r="71" spans="1:8" x14ac:dyDescent="0.25">
      <c r="A71" t="str">
        <f>IF('Reference batch'!$I71="",'Reference batch'!A71,INDEX('Sample batch'!$A$5:$J$108,'Reference batch'!$I71,COLUMN(A71)))</f>
        <v/>
      </c>
      <c r="C71" t="str">
        <f>IF('Reference batch'!$I71="",'Reference batch'!C71,INDEX('Sample batch'!$A$5:$J$108,'Reference batch'!$I71,COLUMN(C71)))</f>
        <v/>
      </c>
      <c r="D71" t="str">
        <f>IF('Reference batch'!$I71="",'Reference batch'!D71,INDEX('Sample batch'!$A$5:$J$108,'Reference batch'!$I71,COLUMN(D71)))</f>
        <v/>
      </c>
      <c r="E71" t="str">
        <f>IF('Reference batch'!$I71="",'Reference batch'!E71,INDEX('Sample batch'!$A$5:$J$108,'Reference batch'!$I71,COLUMN(E71)))</f>
        <v/>
      </c>
      <c r="F71" t="str">
        <f>IF('Reference batch'!$I71="",'Reference batch'!E71,INDEX('Sample batch'!$A$5:$J$108,'Reference batch'!$I71,COLUMN(F71)))</f>
        <v/>
      </c>
      <c r="G71" t="str">
        <f>IF('Reference batch'!$I71="",'Reference batch'!J71,INDEX('Sample batch'!$A$5:$J$108,'Reference batch'!$I71,COLUMN(G71)))</f>
        <v/>
      </c>
      <c r="H71" t="str">
        <f>IF('Reference batch'!$I71="",'Reference batch'!F71,INDEX('Sample batch'!$A$5:$J$108,'Reference batch'!$I71,COLUMN(H71)))</f>
        <v/>
      </c>
    </row>
    <row r="72" spans="1:8" x14ac:dyDescent="0.25">
      <c r="A72" t="str">
        <f>IF('Reference batch'!$I72="",'Reference batch'!A72,INDEX('Sample batch'!$A$5:$J$108,'Reference batch'!$I72,COLUMN(A72)))</f>
        <v/>
      </c>
      <c r="C72" t="str">
        <f>IF('Reference batch'!$I72="",'Reference batch'!C72,INDEX('Sample batch'!$A$5:$J$108,'Reference batch'!$I72,COLUMN(C72)))</f>
        <v/>
      </c>
      <c r="D72" t="str">
        <f>IF('Reference batch'!$I72="",'Reference batch'!D72,INDEX('Sample batch'!$A$5:$J$108,'Reference batch'!$I72,COLUMN(D72)))</f>
        <v/>
      </c>
      <c r="E72" t="str">
        <f>IF('Reference batch'!$I72="",'Reference batch'!E72,INDEX('Sample batch'!$A$5:$J$108,'Reference batch'!$I72,COLUMN(E72)))</f>
        <v/>
      </c>
      <c r="F72" t="str">
        <f>IF('Reference batch'!$I72="",'Reference batch'!E72,INDEX('Sample batch'!$A$5:$J$108,'Reference batch'!$I72,COLUMN(F72)))</f>
        <v/>
      </c>
      <c r="G72" t="str">
        <f>IF('Reference batch'!$I72="",'Reference batch'!J72,INDEX('Sample batch'!$A$5:$J$108,'Reference batch'!$I72,COLUMN(G72)))</f>
        <v/>
      </c>
      <c r="H72" t="str">
        <f>IF('Reference batch'!$I72="",'Reference batch'!F72,INDEX('Sample batch'!$A$5:$J$108,'Reference batch'!$I72,COLUMN(H72)))</f>
        <v/>
      </c>
    </row>
    <row r="73" spans="1:8" x14ac:dyDescent="0.25">
      <c r="A73" t="str">
        <f>IF('Reference batch'!$I73="",'Reference batch'!A73,INDEX('Sample batch'!$A$5:$J$108,'Reference batch'!$I73,COLUMN(A73)))</f>
        <v/>
      </c>
      <c r="C73" t="str">
        <f>IF('Reference batch'!$I73="",'Reference batch'!C73,INDEX('Sample batch'!$A$5:$J$108,'Reference batch'!$I73,COLUMN(C73)))</f>
        <v/>
      </c>
      <c r="D73" t="str">
        <f>IF('Reference batch'!$I73="",'Reference batch'!D73,INDEX('Sample batch'!$A$5:$J$108,'Reference batch'!$I73,COLUMN(D73)))</f>
        <v/>
      </c>
      <c r="E73" t="str">
        <f>IF('Reference batch'!$I73="",'Reference batch'!E73,INDEX('Sample batch'!$A$5:$J$108,'Reference batch'!$I73,COLUMN(E73)))</f>
        <v/>
      </c>
      <c r="F73" t="str">
        <f>IF('Reference batch'!$I73="",'Reference batch'!E73,INDEX('Sample batch'!$A$5:$J$108,'Reference batch'!$I73,COLUMN(F73)))</f>
        <v/>
      </c>
      <c r="G73" t="str">
        <f>IF('Reference batch'!$I73="",'Reference batch'!J73,INDEX('Sample batch'!$A$5:$J$108,'Reference batch'!$I73,COLUMN(G73)))</f>
        <v/>
      </c>
      <c r="H73" t="str">
        <f>IF('Reference batch'!$I73="",'Reference batch'!F73,INDEX('Sample batch'!$A$5:$J$108,'Reference batch'!$I73,COLUMN(H73)))</f>
        <v/>
      </c>
    </row>
    <row r="74" spans="1:8" x14ac:dyDescent="0.25">
      <c r="A74" t="str">
        <f>IF('Reference batch'!$I74="",'Reference batch'!A74,INDEX('Sample batch'!$A$5:$J$108,'Reference batch'!$I74,COLUMN(A74)))</f>
        <v/>
      </c>
      <c r="C74" t="str">
        <f>IF('Reference batch'!$I74="",'Reference batch'!C74,INDEX('Sample batch'!$A$5:$J$108,'Reference batch'!$I74,COLUMN(C74)))</f>
        <v/>
      </c>
      <c r="D74" t="str">
        <f>IF('Reference batch'!$I74="",'Reference batch'!D74,INDEX('Sample batch'!$A$5:$J$108,'Reference batch'!$I74,COLUMN(D74)))</f>
        <v/>
      </c>
      <c r="E74" t="str">
        <f>IF('Reference batch'!$I74="",'Reference batch'!E74,INDEX('Sample batch'!$A$5:$J$108,'Reference batch'!$I74,COLUMN(E74)))</f>
        <v/>
      </c>
      <c r="F74" t="str">
        <f>IF('Reference batch'!$I74="",'Reference batch'!E74,INDEX('Sample batch'!$A$5:$J$108,'Reference batch'!$I74,COLUMN(F74)))</f>
        <v/>
      </c>
      <c r="G74" t="str">
        <f>IF('Reference batch'!$I74="",'Reference batch'!J74,INDEX('Sample batch'!$A$5:$J$108,'Reference batch'!$I74,COLUMN(G74)))</f>
        <v/>
      </c>
      <c r="H74" t="str">
        <f>IF('Reference batch'!$I74="",'Reference batch'!F74,INDEX('Sample batch'!$A$5:$J$108,'Reference batch'!$I74,COLUMN(H74)))</f>
        <v/>
      </c>
    </row>
    <row r="75" spans="1:8" x14ac:dyDescent="0.25">
      <c r="A75" t="str">
        <f>IF('Reference batch'!$I75="",'Reference batch'!A75,INDEX('Sample batch'!$A$5:$J$108,'Reference batch'!$I75,COLUMN(A75)))</f>
        <v/>
      </c>
      <c r="C75" t="str">
        <f>IF('Reference batch'!$I75="",'Reference batch'!C75,INDEX('Sample batch'!$A$5:$J$108,'Reference batch'!$I75,COLUMN(C75)))</f>
        <v/>
      </c>
      <c r="D75" t="str">
        <f>IF('Reference batch'!$I75="",'Reference batch'!D75,INDEX('Sample batch'!$A$5:$J$108,'Reference batch'!$I75,COLUMN(D75)))</f>
        <v/>
      </c>
      <c r="E75" t="str">
        <f>IF('Reference batch'!$I75="",'Reference batch'!E75,INDEX('Sample batch'!$A$5:$J$108,'Reference batch'!$I75,COLUMN(E75)))</f>
        <v/>
      </c>
      <c r="F75" t="str">
        <f>IF('Reference batch'!$I75="",'Reference batch'!E75,INDEX('Sample batch'!$A$5:$J$108,'Reference batch'!$I75,COLUMN(F75)))</f>
        <v/>
      </c>
      <c r="G75" t="str">
        <f>IF('Reference batch'!$I75="",'Reference batch'!J75,INDEX('Sample batch'!$A$5:$J$108,'Reference batch'!$I75,COLUMN(G75)))</f>
        <v/>
      </c>
      <c r="H75" t="str">
        <f>IF('Reference batch'!$I75="",'Reference batch'!F75,INDEX('Sample batch'!$A$5:$J$108,'Reference batch'!$I75,COLUMN(H75)))</f>
        <v/>
      </c>
    </row>
    <row r="76" spans="1:8" x14ac:dyDescent="0.25">
      <c r="A76" t="str">
        <f>IF('Reference batch'!$I76="",'Reference batch'!A76,INDEX('Sample batch'!$A$5:$J$108,'Reference batch'!$I76,COLUMN(A76)))</f>
        <v/>
      </c>
      <c r="C76" t="str">
        <f>IF('Reference batch'!$I76="",'Reference batch'!C76,INDEX('Sample batch'!$A$5:$J$108,'Reference batch'!$I76,COLUMN(C76)))</f>
        <v/>
      </c>
      <c r="D76" t="str">
        <f>IF('Reference batch'!$I76="",'Reference batch'!D76,INDEX('Sample batch'!$A$5:$J$108,'Reference batch'!$I76,COLUMN(D76)))</f>
        <v/>
      </c>
      <c r="E76" t="str">
        <f>IF('Reference batch'!$I76="",'Reference batch'!E76,INDEX('Sample batch'!$A$5:$J$108,'Reference batch'!$I76,COLUMN(E76)))</f>
        <v/>
      </c>
      <c r="F76" t="str">
        <f>IF('Reference batch'!$I76="",'Reference batch'!E76,INDEX('Sample batch'!$A$5:$J$108,'Reference batch'!$I76,COLUMN(F76)))</f>
        <v/>
      </c>
      <c r="G76" t="str">
        <f>IF('Reference batch'!$I76="",'Reference batch'!J76,INDEX('Sample batch'!$A$5:$J$108,'Reference batch'!$I76,COLUMN(G76)))</f>
        <v/>
      </c>
      <c r="H76" t="str">
        <f>IF('Reference batch'!$I76="",'Reference batch'!F76,INDEX('Sample batch'!$A$5:$J$108,'Reference batch'!$I76,COLUMN(H76)))</f>
        <v/>
      </c>
    </row>
    <row r="77" spans="1:8" x14ac:dyDescent="0.25">
      <c r="A77" t="str">
        <f>IF('Reference batch'!$I77="",'Reference batch'!A77,INDEX('Sample batch'!$A$5:$J$108,'Reference batch'!$I77,COLUMN(A77)))</f>
        <v/>
      </c>
      <c r="C77" t="str">
        <f>IF('Reference batch'!$I77="",'Reference batch'!C77,INDEX('Sample batch'!$A$5:$J$108,'Reference batch'!$I77,COLUMN(C77)))</f>
        <v/>
      </c>
      <c r="D77" t="str">
        <f>IF('Reference batch'!$I77="",'Reference batch'!D77,INDEX('Sample batch'!$A$5:$J$108,'Reference batch'!$I77,COLUMN(D77)))</f>
        <v/>
      </c>
      <c r="E77" t="str">
        <f>IF('Reference batch'!$I77="",'Reference batch'!E77,INDEX('Sample batch'!$A$5:$J$108,'Reference batch'!$I77,COLUMN(E77)))</f>
        <v/>
      </c>
      <c r="F77" t="str">
        <f>IF('Reference batch'!$I77="",'Reference batch'!E77,INDEX('Sample batch'!$A$5:$J$108,'Reference batch'!$I77,COLUMN(F77)))</f>
        <v/>
      </c>
      <c r="G77" t="str">
        <f>IF('Reference batch'!$I77="",'Reference batch'!J77,INDEX('Sample batch'!$A$5:$J$108,'Reference batch'!$I77,COLUMN(G77)))</f>
        <v/>
      </c>
      <c r="H77" t="str">
        <f>IF('Reference batch'!$I77="",'Reference batch'!F77,INDEX('Sample batch'!$A$5:$J$108,'Reference batch'!$I77,COLUMN(H77)))</f>
        <v/>
      </c>
    </row>
    <row r="78" spans="1:8" x14ac:dyDescent="0.25">
      <c r="A78" t="str">
        <f>IF('Reference batch'!$I78="",'Reference batch'!A78,INDEX('Sample batch'!$A$5:$J$108,'Reference batch'!$I78,COLUMN(A78)))</f>
        <v/>
      </c>
      <c r="C78" t="str">
        <f>IF('Reference batch'!$I78="",'Reference batch'!C78,INDEX('Sample batch'!$A$5:$J$108,'Reference batch'!$I78,COLUMN(C78)))</f>
        <v/>
      </c>
      <c r="D78" t="str">
        <f>IF('Reference batch'!$I78="",'Reference batch'!D78,INDEX('Sample batch'!$A$5:$J$108,'Reference batch'!$I78,COLUMN(D78)))</f>
        <v/>
      </c>
      <c r="E78" t="str">
        <f>IF('Reference batch'!$I78="",'Reference batch'!E78,INDEX('Sample batch'!$A$5:$J$108,'Reference batch'!$I78,COLUMN(E78)))</f>
        <v/>
      </c>
      <c r="F78" t="str">
        <f>IF('Reference batch'!$I78="",'Reference batch'!E78,INDEX('Sample batch'!$A$5:$J$108,'Reference batch'!$I78,COLUMN(F78)))</f>
        <v/>
      </c>
      <c r="G78" t="str">
        <f>IF('Reference batch'!$I78="",'Reference batch'!J78,INDEX('Sample batch'!$A$5:$J$108,'Reference batch'!$I78,COLUMN(G78)))</f>
        <v/>
      </c>
      <c r="H78" t="str">
        <f>IF('Reference batch'!$I78="",'Reference batch'!F78,INDEX('Sample batch'!$A$5:$J$108,'Reference batch'!$I78,COLUMN(H78)))</f>
        <v/>
      </c>
    </row>
    <row r="79" spans="1:8" x14ac:dyDescent="0.25">
      <c r="A79" t="str">
        <f>IF('Reference batch'!$I79="",'Reference batch'!A79,INDEX('Sample batch'!$A$5:$J$108,'Reference batch'!$I79,COLUMN(A79)))</f>
        <v/>
      </c>
      <c r="C79" t="str">
        <f>IF('Reference batch'!$I79="",'Reference batch'!C79,INDEX('Sample batch'!$A$5:$J$108,'Reference batch'!$I79,COLUMN(C79)))</f>
        <v/>
      </c>
      <c r="D79" t="str">
        <f>IF('Reference batch'!$I79="",'Reference batch'!D79,INDEX('Sample batch'!$A$5:$J$108,'Reference batch'!$I79,COLUMN(D79)))</f>
        <v/>
      </c>
      <c r="E79" t="str">
        <f>IF('Reference batch'!$I79="",'Reference batch'!E79,INDEX('Sample batch'!$A$5:$J$108,'Reference batch'!$I79,COLUMN(E79)))</f>
        <v/>
      </c>
      <c r="F79" t="str">
        <f>IF('Reference batch'!$I79="",'Reference batch'!E79,INDEX('Sample batch'!$A$5:$J$108,'Reference batch'!$I79,COLUMN(F79)))</f>
        <v/>
      </c>
      <c r="G79" t="str">
        <f>IF('Reference batch'!$I79="",'Reference batch'!J79,INDEX('Sample batch'!$A$5:$J$108,'Reference batch'!$I79,COLUMN(G79)))</f>
        <v/>
      </c>
      <c r="H79" t="str">
        <f>IF('Reference batch'!$I79="",'Reference batch'!F79,INDEX('Sample batch'!$A$5:$J$108,'Reference batch'!$I79,COLUMN(H79)))</f>
        <v/>
      </c>
    </row>
    <row r="80" spans="1:8" x14ac:dyDescent="0.25">
      <c r="A80" t="str">
        <f>IF('Reference batch'!$I80="",'Reference batch'!A80,INDEX('Sample batch'!$A$5:$J$108,'Reference batch'!$I80,COLUMN(A80)))</f>
        <v/>
      </c>
      <c r="C80" t="str">
        <f>IF('Reference batch'!$I80="",'Reference batch'!C80,INDEX('Sample batch'!$A$5:$J$108,'Reference batch'!$I80,COLUMN(C80)))</f>
        <v/>
      </c>
      <c r="D80" t="str">
        <f>IF('Reference batch'!$I80="",'Reference batch'!D80,INDEX('Sample batch'!$A$5:$J$108,'Reference batch'!$I80,COLUMN(D80)))</f>
        <v/>
      </c>
      <c r="E80" t="str">
        <f>IF('Reference batch'!$I80="",'Reference batch'!E80,INDEX('Sample batch'!$A$5:$J$108,'Reference batch'!$I80,COLUMN(E80)))</f>
        <v/>
      </c>
      <c r="F80" t="str">
        <f>IF('Reference batch'!$I80="",'Reference batch'!E80,INDEX('Sample batch'!$A$5:$J$108,'Reference batch'!$I80,COLUMN(F80)))</f>
        <v/>
      </c>
      <c r="G80" t="str">
        <f>IF('Reference batch'!$I80="",'Reference batch'!J80,INDEX('Sample batch'!$A$5:$J$108,'Reference batch'!$I80,COLUMN(G80)))</f>
        <v/>
      </c>
      <c r="H80" t="str">
        <f>IF('Reference batch'!$I80="",'Reference batch'!F80,INDEX('Sample batch'!$A$5:$J$108,'Reference batch'!$I80,COLUMN(H80)))</f>
        <v/>
      </c>
    </row>
    <row r="81" spans="1:8" x14ac:dyDescent="0.25">
      <c r="A81" t="str">
        <f>IF('Reference batch'!$I81="",'Reference batch'!A81,INDEX('Sample batch'!$A$5:$J$108,'Reference batch'!$I81,COLUMN(A81)))</f>
        <v/>
      </c>
      <c r="C81" t="str">
        <f>IF('Reference batch'!$I81="",'Reference batch'!C81,INDEX('Sample batch'!$A$5:$J$108,'Reference batch'!$I81,COLUMN(C81)))</f>
        <v/>
      </c>
      <c r="D81" t="str">
        <f>IF('Reference batch'!$I81="",'Reference batch'!D81,INDEX('Sample batch'!$A$5:$J$108,'Reference batch'!$I81,COLUMN(D81)))</f>
        <v/>
      </c>
      <c r="E81" t="str">
        <f>IF('Reference batch'!$I81="",'Reference batch'!E81,INDEX('Sample batch'!$A$5:$J$108,'Reference batch'!$I81,COLUMN(E81)))</f>
        <v/>
      </c>
      <c r="F81" t="str">
        <f>IF('Reference batch'!$I81="",'Reference batch'!E81,INDEX('Sample batch'!$A$5:$J$108,'Reference batch'!$I81,COLUMN(F81)))</f>
        <v/>
      </c>
      <c r="G81" t="str">
        <f>IF('Reference batch'!$I81="",'Reference batch'!J81,INDEX('Sample batch'!$A$5:$J$108,'Reference batch'!$I81,COLUMN(G81)))</f>
        <v/>
      </c>
      <c r="H81" t="str">
        <f>IF('Reference batch'!$I81="",'Reference batch'!F81,INDEX('Sample batch'!$A$5:$J$108,'Reference batch'!$I81,COLUMN(H81)))</f>
        <v/>
      </c>
    </row>
    <row r="82" spans="1:8" x14ac:dyDescent="0.25">
      <c r="A82" t="str">
        <f>IF('Reference batch'!$I82="",'Reference batch'!A82,INDEX('Sample batch'!$A$5:$J$108,'Reference batch'!$I82,COLUMN(A82)))</f>
        <v/>
      </c>
      <c r="C82" t="str">
        <f>IF('Reference batch'!$I82="",'Reference batch'!C82,INDEX('Sample batch'!$A$5:$J$108,'Reference batch'!$I82,COLUMN(C82)))</f>
        <v/>
      </c>
      <c r="D82" t="str">
        <f>IF('Reference batch'!$I82="",'Reference batch'!D82,INDEX('Sample batch'!$A$5:$J$108,'Reference batch'!$I82,COLUMN(D82)))</f>
        <v/>
      </c>
      <c r="E82" t="str">
        <f>IF('Reference batch'!$I82="",'Reference batch'!E82,INDEX('Sample batch'!$A$5:$J$108,'Reference batch'!$I82,COLUMN(E82)))</f>
        <v/>
      </c>
      <c r="F82" t="str">
        <f>IF('Reference batch'!$I82="",'Reference batch'!E82,INDEX('Sample batch'!$A$5:$J$108,'Reference batch'!$I82,COLUMN(F82)))</f>
        <v/>
      </c>
      <c r="G82" t="str">
        <f>IF('Reference batch'!$I82="",'Reference batch'!J82,INDEX('Sample batch'!$A$5:$J$108,'Reference batch'!$I82,COLUMN(G82)))</f>
        <v/>
      </c>
      <c r="H82" t="str">
        <f>IF('Reference batch'!$I82="",'Reference batch'!F82,INDEX('Sample batch'!$A$5:$J$108,'Reference batch'!$I82,COLUMN(H82)))</f>
        <v/>
      </c>
    </row>
    <row r="83" spans="1:8" x14ac:dyDescent="0.25">
      <c r="A83" t="str">
        <f>IF('Reference batch'!$I83="",'Reference batch'!A83,INDEX('Sample batch'!$A$5:$J$108,'Reference batch'!$I83,COLUMN(A83)))</f>
        <v/>
      </c>
      <c r="C83" t="str">
        <f>IF('Reference batch'!$I83="",'Reference batch'!C83,INDEX('Sample batch'!$A$5:$J$108,'Reference batch'!$I83,COLUMN(C83)))</f>
        <v/>
      </c>
      <c r="D83" t="str">
        <f>IF('Reference batch'!$I83="",'Reference batch'!D83,INDEX('Sample batch'!$A$5:$J$108,'Reference batch'!$I83,COLUMN(D83)))</f>
        <v/>
      </c>
      <c r="E83" t="str">
        <f>IF('Reference batch'!$I83="",'Reference batch'!E83,INDEX('Sample batch'!$A$5:$J$108,'Reference batch'!$I83,COLUMN(E83)))</f>
        <v/>
      </c>
      <c r="F83" t="str">
        <f>IF('Reference batch'!$I83="",'Reference batch'!E83,INDEX('Sample batch'!$A$5:$J$108,'Reference batch'!$I83,COLUMN(F83)))</f>
        <v/>
      </c>
      <c r="G83" t="str">
        <f>IF('Reference batch'!$I83="",'Reference batch'!J83,INDEX('Sample batch'!$A$5:$J$108,'Reference batch'!$I83,COLUMN(G83)))</f>
        <v/>
      </c>
      <c r="H83" t="str">
        <f>IF('Reference batch'!$I83="",'Reference batch'!F83,INDEX('Sample batch'!$A$5:$J$108,'Reference batch'!$I83,COLUMN(H83)))</f>
        <v/>
      </c>
    </row>
    <row r="84" spans="1:8" x14ac:dyDescent="0.25">
      <c r="A84" t="str">
        <f>IF('Reference batch'!$I84="",'Reference batch'!A84,INDEX('Sample batch'!$A$5:$J$108,'Reference batch'!$I84,COLUMN(A84)))</f>
        <v/>
      </c>
      <c r="C84" t="str">
        <f>IF('Reference batch'!$I84="",'Reference batch'!C84,INDEX('Sample batch'!$A$5:$J$108,'Reference batch'!$I84,COLUMN(C84)))</f>
        <v/>
      </c>
      <c r="D84" t="str">
        <f>IF('Reference batch'!$I84="",'Reference batch'!D84,INDEX('Sample batch'!$A$5:$J$108,'Reference batch'!$I84,COLUMN(D84)))</f>
        <v/>
      </c>
      <c r="E84" t="str">
        <f>IF('Reference batch'!$I84="",'Reference batch'!E84,INDEX('Sample batch'!$A$5:$J$108,'Reference batch'!$I84,COLUMN(E84)))</f>
        <v/>
      </c>
      <c r="F84" t="str">
        <f>IF('Reference batch'!$I84="",'Reference batch'!E84,INDEX('Sample batch'!$A$5:$J$108,'Reference batch'!$I84,COLUMN(F84)))</f>
        <v/>
      </c>
      <c r="G84" t="str">
        <f>IF('Reference batch'!$I84="",'Reference batch'!J84,INDEX('Sample batch'!$A$5:$J$108,'Reference batch'!$I84,COLUMN(G84)))</f>
        <v/>
      </c>
      <c r="H84" t="str">
        <f>IF('Reference batch'!$I84="",'Reference batch'!F84,INDEX('Sample batch'!$A$5:$J$108,'Reference batch'!$I84,COLUMN(H84)))</f>
        <v/>
      </c>
    </row>
    <row r="85" spans="1:8" x14ac:dyDescent="0.25">
      <c r="A85" t="str">
        <f>IF('Reference batch'!$I85="",'Reference batch'!A85,INDEX('Sample batch'!$A$5:$J$108,'Reference batch'!$I85,COLUMN(A85)))</f>
        <v/>
      </c>
      <c r="C85" t="str">
        <f>IF('Reference batch'!$I85="",'Reference batch'!C85,INDEX('Sample batch'!$A$5:$J$108,'Reference batch'!$I85,COLUMN(C85)))</f>
        <v/>
      </c>
      <c r="D85" t="str">
        <f>IF('Reference batch'!$I85="",'Reference batch'!D85,INDEX('Sample batch'!$A$5:$J$108,'Reference batch'!$I85,COLUMN(D85)))</f>
        <v/>
      </c>
      <c r="E85" t="str">
        <f>IF('Reference batch'!$I85="",'Reference batch'!E85,INDEX('Sample batch'!$A$5:$J$108,'Reference batch'!$I85,COLUMN(E85)))</f>
        <v/>
      </c>
      <c r="F85" t="str">
        <f>IF('Reference batch'!$I85="",'Reference batch'!E85,INDEX('Sample batch'!$A$5:$J$108,'Reference batch'!$I85,COLUMN(F85)))</f>
        <v/>
      </c>
      <c r="G85" t="str">
        <f>IF('Reference batch'!$I85="",'Reference batch'!J85,INDEX('Sample batch'!$A$5:$J$108,'Reference batch'!$I85,COLUMN(G85)))</f>
        <v/>
      </c>
      <c r="H85" t="str">
        <f>IF('Reference batch'!$I85="",'Reference batch'!F85,INDEX('Sample batch'!$A$5:$J$108,'Reference batch'!$I85,COLUMN(H85)))</f>
        <v/>
      </c>
    </row>
    <row r="86" spans="1:8" x14ac:dyDescent="0.25">
      <c r="A86" t="str">
        <f>IF('Reference batch'!$I86="",'Reference batch'!A86,INDEX('Sample batch'!$A$5:$J$108,'Reference batch'!$I86,COLUMN(A86)))</f>
        <v/>
      </c>
      <c r="C86" t="str">
        <f>IF('Reference batch'!$I86="",'Reference batch'!C86,INDEX('Sample batch'!$A$5:$J$108,'Reference batch'!$I86,COLUMN(C86)))</f>
        <v/>
      </c>
      <c r="D86" t="str">
        <f>IF('Reference batch'!$I86="",'Reference batch'!D86,INDEX('Sample batch'!$A$5:$J$108,'Reference batch'!$I86,COLUMN(D86)))</f>
        <v/>
      </c>
      <c r="E86" t="str">
        <f>IF('Reference batch'!$I86="",'Reference batch'!E86,INDEX('Sample batch'!$A$5:$J$108,'Reference batch'!$I86,COLUMN(E86)))</f>
        <v/>
      </c>
      <c r="F86" t="str">
        <f>IF('Reference batch'!$I86="",'Reference batch'!E86,INDEX('Sample batch'!$A$5:$J$108,'Reference batch'!$I86,COLUMN(F86)))</f>
        <v/>
      </c>
      <c r="G86" t="str">
        <f>IF('Reference batch'!$I86="",'Reference batch'!J86,INDEX('Sample batch'!$A$5:$J$108,'Reference batch'!$I86,COLUMN(G86)))</f>
        <v/>
      </c>
      <c r="H86" t="str">
        <f>IF('Reference batch'!$I86="",'Reference batch'!F86,INDEX('Sample batch'!$A$5:$J$108,'Reference batch'!$I86,COLUMN(H86)))</f>
        <v/>
      </c>
    </row>
    <row r="87" spans="1:8" x14ac:dyDescent="0.25">
      <c r="A87" t="str">
        <f>IF('Reference batch'!$I87="",'Reference batch'!A87,INDEX('Sample batch'!$A$5:$J$108,'Reference batch'!$I87,COLUMN(A87)))</f>
        <v/>
      </c>
      <c r="C87" t="str">
        <f>IF('Reference batch'!$I87="",'Reference batch'!C87,INDEX('Sample batch'!$A$5:$J$108,'Reference batch'!$I87,COLUMN(C87)))</f>
        <v/>
      </c>
      <c r="D87" t="str">
        <f>IF('Reference batch'!$I87="",'Reference batch'!D87,INDEX('Sample batch'!$A$5:$J$108,'Reference batch'!$I87,COLUMN(D87)))</f>
        <v/>
      </c>
      <c r="E87" t="str">
        <f>IF('Reference batch'!$I87="",'Reference batch'!E87,INDEX('Sample batch'!$A$5:$J$108,'Reference batch'!$I87,COLUMN(E87)))</f>
        <v/>
      </c>
      <c r="F87" t="str">
        <f>IF('Reference batch'!$I87="",'Reference batch'!E87,INDEX('Sample batch'!$A$5:$J$108,'Reference batch'!$I87,COLUMN(F87)))</f>
        <v/>
      </c>
      <c r="G87" t="str">
        <f>IF('Reference batch'!$I87="",'Reference batch'!J87,INDEX('Sample batch'!$A$5:$J$108,'Reference batch'!$I87,COLUMN(G87)))</f>
        <v/>
      </c>
      <c r="H87" t="str">
        <f>IF('Reference batch'!$I87="",'Reference batch'!F87,INDEX('Sample batch'!$A$5:$J$108,'Reference batch'!$I87,COLUMN(H87)))</f>
        <v/>
      </c>
    </row>
    <row r="88" spans="1:8" x14ac:dyDescent="0.25">
      <c r="A88" t="str">
        <f>IF('Reference batch'!$I88="",'Reference batch'!A88,INDEX('Sample batch'!$A$5:$J$108,'Reference batch'!$I88,COLUMN(A88)))</f>
        <v/>
      </c>
      <c r="C88" t="str">
        <f>IF('Reference batch'!$I88="",'Reference batch'!C88,INDEX('Sample batch'!$A$5:$J$108,'Reference batch'!$I88,COLUMN(C88)))</f>
        <v/>
      </c>
      <c r="D88" t="str">
        <f>IF('Reference batch'!$I88="",'Reference batch'!D88,INDEX('Sample batch'!$A$5:$J$108,'Reference batch'!$I88,COLUMN(D88)))</f>
        <v/>
      </c>
      <c r="E88" t="str">
        <f>IF('Reference batch'!$I88="",'Reference batch'!E88,INDEX('Sample batch'!$A$5:$J$108,'Reference batch'!$I88,COLUMN(E88)))</f>
        <v/>
      </c>
      <c r="F88" t="str">
        <f>IF('Reference batch'!$I88="",'Reference batch'!E88,INDEX('Sample batch'!$A$5:$J$108,'Reference batch'!$I88,COLUMN(F88)))</f>
        <v/>
      </c>
      <c r="G88" t="str">
        <f>IF('Reference batch'!$I88="",'Reference batch'!J88,INDEX('Sample batch'!$A$5:$J$108,'Reference batch'!$I88,COLUMN(G88)))</f>
        <v/>
      </c>
      <c r="H88" t="str">
        <f>IF('Reference batch'!$I88="",'Reference batch'!F88,INDEX('Sample batch'!$A$5:$J$108,'Reference batch'!$I88,COLUMN(H88)))</f>
        <v/>
      </c>
    </row>
    <row r="89" spans="1:8" x14ac:dyDescent="0.25">
      <c r="A89" t="str">
        <f>IF('Reference batch'!$I89="",'Reference batch'!A89,INDEX('Sample batch'!$A$5:$J$108,'Reference batch'!$I89,COLUMN(A89)))</f>
        <v/>
      </c>
      <c r="C89" t="str">
        <f>IF('Reference batch'!$I89="",'Reference batch'!C89,INDEX('Sample batch'!$A$5:$J$108,'Reference batch'!$I89,COLUMN(C89)))</f>
        <v/>
      </c>
      <c r="D89" t="str">
        <f>IF('Reference batch'!$I89="",'Reference batch'!D89,INDEX('Sample batch'!$A$5:$J$108,'Reference batch'!$I89,COLUMN(D89)))</f>
        <v/>
      </c>
      <c r="E89" t="str">
        <f>IF('Reference batch'!$I89="",'Reference batch'!E89,INDEX('Sample batch'!$A$5:$J$108,'Reference batch'!$I89,COLUMN(E89)))</f>
        <v/>
      </c>
      <c r="F89" t="str">
        <f>IF('Reference batch'!$I89="",'Reference batch'!E89,INDEX('Sample batch'!$A$5:$J$108,'Reference batch'!$I89,COLUMN(F89)))</f>
        <v/>
      </c>
      <c r="G89" t="str">
        <f>IF('Reference batch'!$I89="",'Reference batch'!J89,INDEX('Sample batch'!$A$5:$J$108,'Reference batch'!$I89,COLUMN(G89)))</f>
        <v/>
      </c>
      <c r="H89" t="str">
        <f>IF('Reference batch'!$I89="",'Reference batch'!F89,INDEX('Sample batch'!$A$5:$J$108,'Reference batch'!$I89,COLUMN(H89)))</f>
        <v/>
      </c>
    </row>
    <row r="90" spans="1:8" x14ac:dyDescent="0.25">
      <c r="A90" t="str">
        <f>IF('Reference batch'!$I90="",'Reference batch'!A90,INDEX('Sample batch'!$A$5:$J$108,'Reference batch'!$I90,COLUMN(A90)))</f>
        <v/>
      </c>
      <c r="C90" t="str">
        <f>IF('Reference batch'!$I90="",'Reference batch'!C90,INDEX('Sample batch'!$A$5:$J$108,'Reference batch'!$I90,COLUMN(C90)))</f>
        <v/>
      </c>
      <c r="D90" t="str">
        <f>IF('Reference batch'!$I90="",'Reference batch'!D90,INDEX('Sample batch'!$A$5:$J$108,'Reference batch'!$I90,COLUMN(D90)))</f>
        <v/>
      </c>
      <c r="E90" t="str">
        <f>IF('Reference batch'!$I90="",'Reference batch'!E90,INDEX('Sample batch'!$A$5:$J$108,'Reference batch'!$I90,COLUMN(E90)))</f>
        <v/>
      </c>
      <c r="F90" t="str">
        <f>IF('Reference batch'!$I90="",'Reference batch'!E90,INDEX('Sample batch'!$A$5:$J$108,'Reference batch'!$I90,COLUMN(F90)))</f>
        <v/>
      </c>
      <c r="G90" t="str">
        <f>IF('Reference batch'!$I90="",'Reference batch'!J90,INDEX('Sample batch'!$A$5:$J$108,'Reference batch'!$I90,COLUMN(G90)))</f>
        <v/>
      </c>
      <c r="H90" t="str">
        <f>IF('Reference batch'!$I90="",'Reference batch'!F90,INDEX('Sample batch'!$A$5:$J$108,'Reference batch'!$I90,COLUMN(H90)))</f>
        <v/>
      </c>
    </row>
    <row r="91" spans="1:8" x14ac:dyDescent="0.25">
      <c r="A91" t="str">
        <f>IF('Reference batch'!$I91="",'Reference batch'!A91,INDEX('Sample batch'!$A$5:$J$108,'Reference batch'!$I91,COLUMN(A91)))</f>
        <v/>
      </c>
      <c r="C91" t="str">
        <f>IF('Reference batch'!$I91="",'Reference batch'!C91,INDEX('Sample batch'!$A$5:$J$108,'Reference batch'!$I91,COLUMN(C91)))</f>
        <v/>
      </c>
      <c r="D91" t="str">
        <f>IF('Reference batch'!$I91="",'Reference batch'!D91,INDEX('Sample batch'!$A$5:$J$108,'Reference batch'!$I91,COLUMN(D91)))</f>
        <v/>
      </c>
      <c r="E91" t="str">
        <f>IF('Reference batch'!$I91="",'Reference batch'!E91,INDEX('Sample batch'!$A$5:$J$108,'Reference batch'!$I91,COLUMN(E91)))</f>
        <v/>
      </c>
      <c r="F91" t="str">
        <f>IF('Reference batch'!$I91="",'Reference batch'!E91,INDEX('Sample batch'!$A$5:$J$108,'Reference batch'!$I91,COLUMN(F91)))</f>
        <v/>
      </c>
      <c r="G91" t="str">
        <f>IF('Reference batch'!$I91="",'Reference batch'!J91,INDEX('Sample batch'!$A$5:$J$108,'Reference batch'!$I91,COLUMN(G91)))</f>
        <v/>
      </c>
      <c r="H91" t="str">
        <f>IF('Reference batch'!$I91="",'Reference batch'!F91,INDEX('Sample batch'!$A$5:$J$108,'Reference batch'!$I91,COLUMN(H91)))</f>
        <v/>
      </c>
    </row>
    <row r="92" spans="1:8" x14ac:dyDescent="0.25">
      <c r="A92" t="str">
        <f>IF('Reference batch'!$I92="",'Reference batch'!A92,INDEX('Sample batch'!$A$5:$J$108,'Reference batch'!$I92,COLUMN(A92)))</f>
        <v/>
      </c>
      <c r="C92" t="str">
        <f>IF('Reference batch'!$I92="",'Reference batch'!C92,INDEX('Sample batch'!$A$5:$J$108,'Reference batch'!$I92,COLUMN(C92)))</f>
        <v/>
      </c>
      <c r="D92" t="str">
        <f>IF('Reference batch'!$I92="",'Reference batch'!D92,INDEX('Sample batch'!$A$5:$J$108,'Reference batch'!$I92,COLUMN(D92)))</f>
        <v/>
      </c>
      <c r="E92" t="str">
        <f>IF('Reference batch'!$I92="",'Reference batch'!E92,INDEX('Sample batch'!$A$5:$J$108,'Reference batch'!$I92,COLUMN(E92)))</f>
        <v/>
      </c>
      <c r="F92" t="str">
        <f>IF('Reference batch'!$I92="",'Reference batch'!E92,INDEX('Sample batch'!$A$5:$J$108,'Reference batch'!$I92,COLUMN(F92)))</f>
        <v/>
      </c>
      <c r="G92" t="str">
        <f>IF('Reference batch'!$I92="",'Reference batch'!J92,INDEX('Sample batch'!$A$5:$J$108,'Reference batch'!$I92,COLUMN(G92)))</f>
        <v/>
      </c>
      <c r="H92" t="str">
        <f>IF('Reference batch'!$I92="",'Reference batch'!F92,INDEX('Sample batch'!$A$5:$J$108,'Reference batch'!$I92,COLUMN(H92)))</f>
        <v/>
      </c>
    </row>
    <row r="93" spans="1:8" x14ac:dyDescent="0.25">
      <c r="A93" t="str">
        <f>IF('Reference batch'!$I93="",'Reference batch'!A93,INDEX('Sample batch'!$A$5:$J$108,'Reference batch'!$I93,COLUMN(A93)))</f>
        <v/>
      </c>
      <c r="C93" t="str">
        <f>IF('Reference batch'!$I93="",'Reference batch'!C93,INDEX('Sample batch'!$A$5:$J$108,'Reference batch'!$I93,COLUMN(C93)))</f>
        <v/>
      </c>
      <c r="D93" t="str">
        <f>IF('Reference batch'!$I93="",'Reference batch'!D93,INDEX('Sample batch'!$A$5:$J$108,'Reference batch'!$I93,COLUMN(D93)))</f>
        <v/>
      </c>
      <c r="E93" t="str">
        <f>IF('Reference batch'!$I93="",'Reference batch'!E93,INDEX('Sample batch'!$A$5:$J$108,'Reference batch'!$I93,COLUMN(E93)))</f>
        <v/>
      </c>
      <c r="F93" t="str">
        <f>IF('Reference batch'!$I93="",'Reference batch'!E93,INDEX('Sample batch'!$A$5:$J$108,'Reference batch'!$I93,COLUMN(F93)))</f>
        <v/>
      </c>
      <c r="G93" t="str">
        <f>IF('Reference batch'!$I93="",'Reference batch'!J93,INDEX('Sample batch'!$A$5:$J$108,'Reference batch'!$I93,COLUMN(G93)))</f>
        <v/>
      </c>
      <c r="H93" t="str">
        <f>IF('Reference batch'!$I93="",'Reference batch'!F93,INDEX('Sample batch'!$A$5:$J$108,'Reference batch'!$I93,COLUMN(H93)))</f>
        <v/>
      </c>
    </row>
    <row r="94" spans="1:8" x14ac:dyDescent="0.25">
      <c r="A94" t="str">
        <f>IF('Reference batch'!$I94="",'Reference batch'!A94,INDEX('Sample batch'!$A$5:$J$108,'Reference batch'!$I94,COLUMN(A94)))</f>
        <v/>
      </c>
      <c r="C94" t="str">
        <f>IF('Reference batch'!$I94="",'Reference batch'!C94,INDEX('Sample batch'!$A$5:$J$108,'Reference batch'!$I94,COLUMN(C94)))</f>
        <v/>
      </c>
      <c r="D94" t="str">
        <f>IF('Reference batch'!$I94="",'Reference batch'!D94,INDEX('Sample batch'!$A$5:$J$108,'Reference batch'!$I94,COLUMN(D94)))</f>
        <v/>
      </c>
      <c r="E94" t="str">
        <f>IF('Reference batch'!$I94="",'Reference batch'!E94,INDEX('Sample batch'!$A$5:$J$108,'Reference batch'!$I94,COLUMN(E94)))</f>
        <v/>
      </c>
      <c r="F94" t="str">
        <f>IF('Reference batch'!$I94="",'Reference batch'!E94,INDEX('Sample batch'!$A$5:$J$108,'Reference batch'!$I94,COLUMN(F94)))</f>
        <v/>
      </c>
      <c r="G94" t="str">
        <f>IF('Reference batch'!$I94="",'Reference batch'!J94,INDEX('Sample batch'!$A$5:$J$108,'Reference batch'!$I94,COLUMN(G94)))</f>
        <v/>
      </c>
      <c r="H94" t="str">
        <f>IF('Reference batch'!$I94="",'Reference batch'!F94,INDEX('Sample batch'!$A$5:$J$108,'Reference batch'!$I94,COLUMN(H94)))</f>
        <v/>
      </c>
    </row>
    <row r="95" spans="1:8" x14ac:dyDescent="0.25">
      <c r="A95" t="str">
        <f>IF('Reference batch'!$I95="",'Reference batch'!A95,INDEX('Sample batch'!$A$5:$J$108,'Reference batch'!$I95,COLUMN(A95)))</f>
        <v/>
      </c>
      <c r="C95" t="str">
        <f>IF('Reference batch'!$I95="",'Reference batch'!C95,INDEX('Sample batch'!$A$5:$J$108,'Reference batch'!$I95,COLUMN(C95)))</f>
        <v/>
      </c>
      <c r="D95" t="str">
        <f>IF('Reference batch'!$I95="",'Reference batch'!D95,INDEX('Sample batch'!$A$5:$J$108,'Reference batch'!$I95,COLUMN(D95)))</f>
        <v/>
      </c>
      <c r="E95" t="str">
        <f>IF('Reference batch'!$I95="",'Reference batch'!E95,INDEX('Sample batch'!$A$5:$J$108,'Reference batch'!$I95,COLUMN(E95)))</f>
        <v/>
      </c>
      <c r="F95" t="str">
        <f>IF('Reference batch'!$I95="",'Reference batch'!E95,INDEX('Sample batch'!$A$5:$J$108,'Reference batch'!$I95,COLUMN(F95)))</f>
        <v/>
      </c>
      <c r="G95" t="str">
        <f>IF('Reference batch'!$I95="",'Reference batch'!J95,INDEX('Sample batch'!$A$5:$J$108,'Reference batch'!$I95,COLUMN(G95)))</f>
        <v/>
      </c>
      <c r="H95" t="str">
        <f>IF('Reference batch'!$I95="",'Reference batch'!F95,INDEX('Sample batch'!$A$5:$J$108,'Reference batch'!$I95,COLUMN(H95)))</f>
        <v/>
      </c>
    </row>
    <row r="96" spans="1:8" x14ac:dyDescent="0.25">
      <c r="A96" t="str">
        <f>IF('Reference batch'!$I96="",'Reference batch'!A96,INDEX('Sample batch'!$A$5:$J$108,'Reference batch'!$I96,COLUMN(A96)))</f>
        <v/>
      </c>
      <c r="C96" t="str">
        <f>IF('Reference batch'!$I96="",'Reference batch'!C96,INDEX('Sample batch'!$A$5:$J$108,'Reference batch'!$I96,COLUMN(C96)))</f>
        <v/>
      </c>
      <c r="D96" t="str">
        <f>IF('Reference batch'!$I96="",'Reference batch'!D96,INDEX('Sample batch'!$A$5:$J$108,'Reference batch'!$I96,COLUMN(D96)))</f>
        <v/>
      </c>
      <c r="E96" t="str">
        <f>IF('Reference batch'!$I96="",'Reference batch'!E96,INDEX('Sample batch'!$A$5:$J$108,'Reference batch'!$I96,COLUMN(E96)))</f>
        <v/>
      </c>
      <c r="F96" t="str">
        <f>IF('Reference batch'!$I96="",'Reference batch'!E96,INDEX('Sample batch'!$A$5:$J$108,'Reference batch'!$I96,COLUMN(F96)))</f>
        <v/>
      </c>
      <c r="G96" t="str">
        <f>IF('Reference batch'!$I96="",'Reference batch'!J96,INDEX('Sample batch'!$A$5:$J$108,'Reference batch'!$I96,COLUMN(G96)))</f>
        <v/>
      </c>
      <c r="H96" t="str">
        <f>IF('Reference batch'!$I96="",'Reference batch'!F96,INDEX('Sample batch'!$A$5:$J$108,'Reference batch'!$I96,COLUMN(H96)))</f>
        <v/>
      </c>
    </row>
    <row r="97" spans="1:8" x14ac:dyDescent="0.25">
      <c r="A97" t="str">
        <f>IF('Reference batch'!$I97="",'Reference batch'!A97,INDEX('Sample batch'!$A$5:$J$108,'Reference batch'!$I97,COLUMN(A97)))</f>
        <v/>
      </c>
      <c r="C97" t="str">
        <f>IF('Reference batch'!$I97="",'Reference batch'!C97,INDEX('Sample batch'!$A$5:$J$108,'Reference batch'!$I97,COLUMN(C97)))</f>
        <v/>
      </c>
      <c r="D97" t="str">
        <f>IF('Reference batch'!$I97="",'Reference batch'!D97,INDEX('Sample batch'!$A$5:$J$108,'Reference batch'!$I97,COLUMN(D97)))</f>
        <v/>
      </c>
      <c r="E97" t="str">
        <f>IF('Reference batch'!$I97="",'Reference batch'!E97,INDEX('Sample batch'!$A$5:$J$108,'Reference batch'!$I97,COLUMN(E97)))</f>
        <v/>
      </c>
      <c r="F97" t="str">
        <f>IF('Reference batch'!$I97="",'Reference batch'!E97,INDEX('Sample batch'!$A$5:$J$108,'Reference batch'!$I97,COLUMN(F97)))</f>
        <v/>
      </c>
      <c r="G97" t="str">
        <f>IF('Reference batch'!$I97="",'Reference batch'!J97,INDEX('Sample batch'!$A$5:$J$108,'Reference batch'!$I97,COLUMN(G97)))</f>
        <v/>
      </c>
      <c r="H97" t="str">
        <f>IF('Reference batch'!$I97="",'Reference batch'!F97,INDEX('Sample batch'!$A$5:$J$108,'Reference batch'!$I97,COLUMN(H97)))</f>
        <v/>
      </c>
    </row>
    <row r="98" spans="1:8" x14ac:dyDescent="0.25">
      <c r="A98" t="str">
        <f>IF('Reference batch'!$I98="",'Reference batch'!A98,INDEX('Sample batch'!$A$5:$J$108,'Reference batch'!$I98,COLUMN(A98)))</f>
        <v/>
      </c>
      <c r="C98" t="str">
        <f>IF('Reference batch'!$I98="",'Reference batch'!C98,INDEX('Sample batch'!$A$5:$J$108,'Reference batch'!$I98,COLUMN(C98)))</f>
        <v/>
      </c>
      <c r="D98" t="str">
        <f>IF('Reference batch'!$I98="",'Reference batch'!D98,INDEX('Sample batch'!$A$5:$J$108,'Reference batch'!$I98,COLUMN(D98)))</f>
        <v/>
      </c>
      <c r="E98" t="str">
        <f>IF('Reference batch'!$I98="",'Reference batch'!E98,INDEX('Sample batch'!$A$5:$J$108,'Reference batch'!$I98,COLUMN(E98)))</f>
        <v/>
      </c>
      <c r="F98" t="str">
        <f>IF('Reference batch'!$I98="",'Reference batch'!E98,INDEX('Sample batch'!$A$5:$J$108,'Reference batch'!$I98,COLUMN(F98)))</f>
        <v/>
      </c>
      <c r="G98" t="str">
        <f>IF('Reference batch'!$I98="",'Reference batch'!J98,INDEX('Sample batch'!$A$5:$J$108,'Reference batch'!$I98,COLUMN(G98)))</f>
        <v/>
      </c>
      <c r="H98" t="str">
        <f>IF('Reference batch'!$I98="",'Reference batch'!F98,INDEX('Sample batch'!$A$5:$J$108,'Reference batch'!$I98,COLUMN(H98)))</f>
        <v/>
      </c>
    </row>
  </sheetData>
  <sheetProtection password="CD2F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99"/>
  <sheetViews>
    <sheetView workbookViewId="0">
      <selection activeCell="B2" sqref="B2"/>
    </sheetView>
  </sheetViews>
  <sheetFormatPr defaultColWidth="9.140625" defaultRowHeight="15" x14ac:dyDescent="0.25"/>
  <cols>
    <col min="1" max="1" width="3.42578125" style="21" customWidth="1"/>
    <col min="2" max="3" width="12.5703125" style="21" customWidth="1"/>
    <col min="4" max="4" width="17.42578125" style="21" customWidth="1"/>
    <col min="5" max="10" width="9.140625" style="21"/>
    <col min="11" max="11" width="17.7109375" style="21" customWidth="1"/>
    <col min="12" max="16384" width="9.140625" style="21"/>
  </cols>
  <sheetData>
    <row r="1" spans="1:12" ht="14.45" x14ac:dyDescent="0.3">
      <c r="B1" s="22" t="s">
        <v>54</v>
      </c>
      <c r="C1" s="22" t="s">
        <v>56</v>
      </c>
      <c r="D1" s="22" t="s">
        <v>72</v>
      </c>
    </row>
    <row r="2" spans="1:12" ht="14.45" x14ac:dyDescent="0.3">
      <c r="A2" s="21">
        <v>1</v>
      </c>
      <c r="B2" s="88"/>
      <c r="C2" s="89"/>
      <c r="D2" s="90"/>
      <c r="E2" s="23" t="s">
        <v>148</v>
      </c>
    </row>
    <row r="3" spans="1:12" ht="14.45" x14ac:dyDescent="0.3">
      <c r="A3" s="21">
        <v>2</v>
      </c>
      <c r="B3" s="91"/>
      <c r="C3" s="87"/>
      <c r="D3" s="92"/>
      <c r="E3" s="23" t="s">
        <v>84</v>
      </c>
      <c r="F3" s="23"/>
      <c r="G3" s="23"/>
      <c r="H3" s="23" t="s">
        <v>73</v>
      </c>
      <c r="I3" s="23"/>
      <c r="J3" s="23" t="s">
        <v>85</v>
      </c>
    </row>
    <row r="4" spans="1:12" ht="14.45" x14ac:dyDescent="0.3">
      <c r="A4" s="21">
        <v>3</v>
      </c>
      <c r="B4" s="91"/>
      <c r="C4" s="87"/>
      <c r="D4" s="92"/>
      <c r="E4" s="23"/>
      <c r="F4" s="23"/>
      <c r="G4" s="23"/>
      <c r="H4" s="23" t="s">
        <v>74</v>
      </c>
      <c r="I4" s="23"/>
      <c r="J4" s="23"/>
    </row>
    <row r="5" spans="1:12" ht="14.45" x14ac:dyDescent="0.3">
      <c r="A5" s="21">
        <v>4</v>
      </c>
      <c r="B5" s="91"/>
      <c r="C5" s="87"/>
      <c r="D5" s="92"/>
      <c r="E5" s="23"/>
      <c r="F5" s="23"/>
      <c r="G5" s="23"/>
      <c r="H5" s="23" t="s">
        <v>75</v>
      </c>
      <c r="I5" s="23"/>
      <c r="J5" s="23"/>
    </row>
    <row r="6" spans="1:12" ht="14.45" x14ac:dyDescent="0.3">
      <c r="A6" s="21">
        <v>5</v>
      </c>
      <c r="B6" s="91"/>
      <c r="C6" s="87"/>
      <c r="D6" s="92"/>
      <c r="E6" s="23"/>
      <c r="F6" s="23"/>
      <c r="G6" s="23"/>
      <c r="H6" s="23" t="s">
        <v>76</v>
      </c>
      <c r="I6" s="23"/>
      <c r="J6" s="23"/>
    </row>
    <row r="7" spans="1:12" ht="14.45" x14ac:dyDescent="0.3">
      <c r="A7" s="21">
        <v>6</v>
      </c>
      <c r="B7" s="91"/>
      <c r="C7" s="87"/>
      <c r="D7" s="92"/>
      <c r="E7" s="23"/>
      <c r="F7" s="23"/>
      <c r="G7" s="23"/>
      <c r="H7" s="23" t="s">
        <v>77</v>
      </c>
      <c r="I7" s="23"/>
      <c r="J7" s="23"/>
    </row>
    <row r="8" spans="1:12" ht="14.45" x14ac:dyDescent="0.3">
      <c r="A8" s="21">
        <v>7</v>
      </c>
      <c r="B8" s="91"/>
      <c r="C8" s="87"/>
      <c r="D8" s="92"/>
      <c r="E8" s="23"/>
      <c r="F8" s="23"/>
      <c r="G8" s="23"/>
      <c r="H8" s="23" t="s">
        <v>78</v>
      </c>
      <c r="I8" s="23"/>
      <c r="J8" s="23"/>
    </row>
    <row r="9" spans="1:12" x14ac:dyDescent="0.25">
      <c r="A9" s="21">
        <v>8</v>
      </c>
      <c r="B9" s="91"/>
      <c r="C9" s="87"/>
      <c r="D9" s="92"/>
      <c r="E9" s="118" t="s">
        <v>159</v>
      </c>
      <c r="F9" s="119"/>
      <c r="G9" s="119"/>
      <c r="H9" s="119"/>
      <c r="I9" s="119"/>
      <c r="J9" s="119"/>
      <c r="K9" s="119"/>
      <c r="L9" s="119"/>
    </row>
    <row r="10" spans="1:12" x14ac:dyDescent="0.25">
      <c r="A10" s="21">
        <v>9</v>
      </c>
      <c r="B10" s="91"/>
      <c r="C10" s="87"/>
      <c r="D10" s="92"/>
      <c r="E10" s="118"/>
      <c r="F10" s="119"/>
      <c r="G10" s="119"/>
      <c r="H10" s="119"/>
      <c r="I10" s="119"/>
      <c r="J10" s="119"/>
      <c r="K10" s="119"/>
      <c r="L10" s="119"/>
    </row>
    <row r="11" spans="1:12" ht="14.45" x14ac:dyDescent="0.3">
      <c r="A11" s="21">
        <v>10</v>
      </c>
      <c r="B11" s="91"/>
      <c r="C11" s="87"/>
      <c r="D11" s="92"/>
      <c r="F11" s="28" t="s">
        <v>96</v>
      </c>
    </row>
    <row r="12" spans="1:12" ht="14.45" x14ac:dyDescent="0.3">
      <c r="A12" s="21">
        <v>11</v>
      </c>
      <c r="B12" s="91"/>
      <c r="C12" s="87"/>
      <c r="D12" s="92"/>
    </row>
    <row r="13" spans="1:12" ht="14.45" x14ac:dyDescent="0.3">
      <c r="A13" s="21">
        <v>12</v>
      </c>
      <c r="B13" s="91"/>
      <c r="C13" s="87"/>
      <c r="D13" s="92"/>
    </row>
    <row r="14" spans="1:12" ht="14.45" x14ac:dyDescent="0.3">
      <c r="A14" s="21">
        <v>13</v>
      </c>
      <c r="B14" s="91"/>
      <c r="C14" s="87"/>
      <c r="D14" s="92"/>
    </row>
    <row r="15" spans="1:12" ht="14.45" x14ac:dyDescent="0.3">
      <c r="A15" s="21">
        <v>14</v>
      </c>
      <c r="B15" s="91"/>
      <c r="C15" s="87"/>
      <c r="D15" s="92"/>
    </row>
    <row r="16" spans="1:12" ht="14.45" x14ac:dyDescent="0.3">
      <c r="A16" s="21">
        <v>15</v>
      </c>
      <c r="B16" s="91"/>
      <c r="C16" s="87"/>
      <c r="D16" s="92"/>
    </row>
    <row r="17" spans="1:4" ht="14.45" x14ac:dyDescent="0.3">
      <c r="A17" s="21">
        <v>16</v>
      </c>
      <c r="B17" s="91"/>
      <c r="C17" s="87"/>
      <c r="D17" s="92"/>
    </row>
    <row r="18" spans="1:4" ht="14.45" x14ac:dyDescent="0.3">
      <c r="A18" s="21">
        <v>17</v>
      </c>
      <c r="B18" s="91"/>
      <c r="C18" s="87"/>
      <c r="D18" s="92"/>
    </row>
    <row r="19" spans="1:4" x14ac:dyDescent="0.25">
      <c r="A19" s="21">
        <v>18</v>
      </c>
      <c r="B19" s="91"/>
      <c r="C19" s="87"/>
      <c r="D19" s="92"/>
    </row>
    <row r="20" spans="1:4" x14ac:dyDescent="0.25">
      <c r="A20" s="21">
        <v>19</v>
      </c>
      <c r="B20" s="91"/>
      <c r="C20" s="87"/>
      <c r="D20" s="92"/>
    </row>
    <row r="21" spans="1:4" x14ac:dyDescent="0.25">
      <c r="A21" s="21">
        <v>20</v>
      </c>
      <c r="B21" s="91"/>
      <c r="C21" s="87"/>
      <c r="D21" s="92"/>
    </row>
    <row r="22" spans="1:4" x14ac:dyDescent="0.25">
      <c r="A22" s="21">
        <v>21</v>
      </c>
      <c r="B22" s="91"/>
      <c r="C22" s="87"/>
      <c r="D22" s="92"/>
    </row>
    <row r="23" spans="1:4" x14ac:dyDescent="0.25">
      <c r="A23" s="21">
        <v>22</v>
      </c>
      <c r="B23" s="91"/>
      <c r="C23" s="87"/>
      <c r="D23" s="92"/>
    </row>
    <row r="24" spans="1:4" x14ac:dyDescent="0.25">
      <c r="A24" s="21">
        <v>23</v>
      </c>
      <c r="B24" s="91"/>
      <c r="C24" s="87"/>
      <c r="D24" s="92"/>
    </row>
    <row r="25" spans="1:4" x14ac:dyDescent="0.25">
      <c r="A25" s="21">
        <v>24</v>
      </c>
      <c r="B25" s="91"/>
      <c r="C25" s="87"/>
      <c r="D25" s="92"/>
    </row>
    <row r="26" spans="1:4" x14ac:dyDescent="0.25">
      <c r="A26" s="21">
        <v>25</v>
      </c>
      <c r="B26" s="91"/>
      <c r="C26" s="87"/>
      <c r="D26" s="92"/>
    </row>
    <row r="27" spans="1:4" x14ac:dyDescent="0.25">
      <c r="A27" s="21">
        <v>26</v>
      </c>
      <c r="B27" s="91"/>
      <c r="C27" s="87"/>
      <c r="D27" s="92"/>
    </row>
    <row r="28" spans="1:4" x14ac:dyDescent="0.25">
      <c r="A28" s="21">
        <v>27</v>
      </c>
      <c r="B28" s="91"/>
      <c r="C28" s="87"/>
      <c r="D28" s="92"/>
    </row>
    <row r="29" spans="1:4" x14ac:dyDescent="0.25">
      <c r="A29" s="21">
        <v>28</v>
      </c>
      <c r="B29" s="91"/>
      <c r="C29" s="87"/>
      <c r="D29" s="92"/>
    </row>
    <row r="30" spans="1:4" x14ac:dyDescent="0.25">
      <c r="A30" s="21">
        <v>29</v>
      </c>
      <c r="B30" s="91"/>
      <c r="C30" s="87"/>
      <c r="D30" s="92"/>
    </row>
    <row r="31" spans="1:4" x14ac:dyDescent="0.25">
      <c r="A31" s="21">
        <v>30</v>
      </c>
      <c r="B31" s="91"/>
      <c r="C31" s="87"/>
      <c r="D31" s="92"/>
    </row>
    <row r="32" spans="1:4" x14ac:dyDescent="0.25">
      <c r="A32" s="21">
        <v>31</v>
      </c>
      <c r="B32" s="91"/>
      <c r="C32" s="87"/>
      <c r="D32" s="92"/>
    </row>
    <row r="33" spans="1:4" x14ac:dyDescent="0.25">
      <c r="A33" s="21">
        <v>32</v>
      </c>
      <c r="B33" s="91"/>
      <c r="C33" s="87"/>
      <c r="D33" s="92"/>
    </row>
    <row r="34" spans="1:4" x14ac:dyDescent="0.25">
      <c r="A34" s="21">
        <v>33</v>
      </c>
      <c r="B34" s="91"/>
      <c r="C34" s="87"/>
      <c r="D34" s="92"/>
    </row>
    <row r="35" spans="1:4" x14ac:dyDescent="0.25">
      <c r="A35" s="21">
        <v>34</v>
      </c>
      <c r="B35" s="91"/>
      <c r="C35" s="87"/>
      <c r="D35" s="92"/>
    </row>
    <row r="36" spans="1:4" x14ac:dyDescent="0.25">
      <c r="A36" s="21">
        <v>35</v>
      </c>
      <c r="B36" s="91"/>
      <c r="C36" s="87"/>
      <c r="D36" s="92"/>
    </row>
    <row r="37" spans="1:4" x14ac:dyDescent="0.25">
      <c r="A37" s="21">
        <v>36</v>
      </c>
      <c r="B37" s="91"/>
      <c r="C37" s="87"/>
      <c r="D37" s="92"/>
    </row>
    <row r="38" spans="1:4" x14ac:dyDescent="0.25">
      <c r="A38" s="21">
        <v>37</v>
      </c>
      <c r="B38" s="91"/>
      <c r="C38" s="87"/>
      <c r="D38" s="92"/>
    </row>
    <row r="39" spans="1:4" x14ac:dyDescent="0.25">
      <c r="A39" s="21">
        <v>38</v>
      </c>
      <c r="B39" s="91"/>
      <c r="C39" s="87"/>
      <c r="D39" s="92"/>
    </row>
    <row r="40" spans="1:4" x14ac:dyDescent="0.25">
      <c r="A40" s="21">
        <v>39</v>
      </c>
      <c r="B40" s="91"/>
      <c r="C40" s="87"/>
      <c r="D40" s="92"/>
    </row>
    <row r="41" spans="1:4" x14ac:dyDescent="0.25">
      <c r="A41" s="21">
        <v>40</v>
      </c>
      <c r="B41" s="91"/>
      <c r="C41" s="87"/>
      <c r="D41" s="92"/>
    </row>
    <row r="42" spans="1:4" x14ac:dyDescent="0.25">
      <c r="A42" s="21">
        <v>41</v>
      </c>
      <c r="B42" s="91"/>
      <c r="C42" s="87"/>
      <c r="D42" s="92"/>
    </row>
    <row r="43" spans="1:4" x14ac:dyDescent="0.25">
      <c r="A43" s="21">
        <v>42</v>
      </c>
      <c r="B43" s="91"/>
      <c r="C43" s="87"/>
      <c r="D43" s="92"/>
    </row>
    <row r="44" spans="1:4" x14ac:dyDescent="0.25">
      <c r="A44" s="21">
        <v>43</v>
      </c>
      <c r="B44" s="91"/>
      <c r="C44" s="87"/>
      <c r="D44" s="92"/>
    </row>
    <row r="45" spans="1:4" x14ac:dyDescent="0.25">
      <c r="A45" s="21">
        <v>44</v>
      </c>
      <c r="B45" s="91"/>
      <c r="C45" s="87"/>
      <c r="D45" s="92"/>
    </row>
    <row r="46" spans="1:4" x14ac:dyDescent="0.25">
      <c r="A46" s="21">
        <v>45</v>
      </c>
      <c r="B46" s="91"/>
      <c r="C46" s="87"/>
      <c r="D46" s="92"/>
    </row>
    <row r="47" spans="1:4" x14ac:dyDescent="0.25">
      <c r="A47" s="21">
        <v>46</v>
      </c>
      <c r="B47" s="91"/>
      <c r="C47" s="87"/>
      <c r="D47" s="92"/>
    </row>
    <row r="48" spans="1:4" x14ac:dyDescent="0.25">
      <c r="A48" s="21">
        <v>47</v>
      </c>
      <c r="B48" s="91"/>
      <c r="C48" s="87"/>
      <c r="D48" s="92"/>
    </row>
    <row r="49" spans="1:4" x14ac:dyDescent="0.25">
      <c r="A49" s="21">
        <v>48</v>
      </c>
      <c r="B49" s="91"/>
      <c r="C49" s="87"/>
      <c r="D49" s="92"/>
    </row>
    <row r="50" spans="1:4" x14ac:dyDescent="0.25">
      <c r="A50" s="21">
        <v>49</v>
      </c>
      <c r="B50" s="91"/>
      <c r="C50" s="87"/>
      <c r="D50" s="92"/>
    </row>
    <row r="51" spans="1:4" x14ac:dyDescent="0.25">
      <c r="A51" s="21">
        <v>50</v>
      </c>
      <c r="B51" s="91"/>
      <c r="C51" s="87"/>
      <c r="D51" s="92"/>
    </row>
    <row r="52" spans="1:4" x14ac:dyDescent="0.25">
      <c r="A52" s="21">
        <v>51</v>
      </c>
      <c r="B52" s="91"/>
      <c r="C52" s="87"/>
      <c r="D52" s="92"/>
    </row>
    <row r="53" spans="1:4" x14ac:dyDescent="0.25">
      <c r="A53" s="21">
        <v>52</v>
      </c>
      <c r="B53" s="91"/>
      <c r="C53" s="87"/>
      <c r="D53" s="92"/>
    </row>
    <row r="54" spans="1:4" x14ac:dyDescent="0.25">
      <c r="A54" s="21">
        <v>53</v>
      </c>
      <c r="B54" s="91"/>
      <c r="C54" s="87"/>
      <c r="D54" s="92"/>
    </row>
    <row r="55" spans="1:4" x14ac:dyDescent="0.25">
      <c r="A55" s="21">
        <v>54</v>
      </c>
      <c r="B55" s="91"/>
      <c r="C55" s="87"/>
      <c r="D55" s="92"/>
    </row>
    <row r="56" spans="1:4" x14ac:dyDescent="0.25">
      <c r="A56" s="21">
        <v>55</v>
      </c>
      <c r="B56" s="91"/>
      <c r="C56" s="87"/>
      <c r="D56" s="92"/>
    </row>
    <row r="57" spans="1:4" x14ac:dyDescent="0.25">
      <c r="A57" s="21">
        <v>56</v>
      </c>
      <c r="B57" s="91"/>
      <c r="C57" s="87"/>
      <c r="D57" s="92"/>
    </row>
    <row r="58" spans="1:4" x14ac:dyDescent="0.25">
      <c r="A58" s="21">
        <v>57</v>
      </c>
      <c r="B58" s="91"/>
      <c r="C58" s="87"/>
      <c r="D58" s="92"/>
    </row>
    <row r="59" spans="1:4" x14ac:dyDescent="0.25">
      <c r="A59" s="21">
        <v>58</v>
      </c>
      <c r="B59" s="91"/>
      <c r="C59" s="87"/>
      <c r="D59" s="92"/>
    </row>
    <row r="60" spans="1:4" x14ac:dyDescent="0.25">
      <c r="A60" s="21">
        <v>59</v>
      </c>
      <c r="B60" s="91"/>
      <c r="C60" s="87"/>
      <c r="D60" s="92"/>
    </row>
    <row r="61" spans="1:4" x14ac:dyDescent="0.25">
      <c r="A61" s="21">
        <v>60</v>
      </c>
      <c r="B61" s="91"/>
      <c r="C61" s="87"/>
      <c r="D61" s="92"/>
    </row>
    <row r="62" spans="1:4" x14ac:dyDescent="0.25">
      <c r="A62" s="21">
        <v>61</v>
      </c>
      <c r="B62" s="91"/>
      <c r="C62" s="87"/>
      <c r="D62" s="92"/>
    </row>
    <row r="63" spans="1:4" x14ac:dyDescent="0.25">
      <c r="A63" s="21">
        <v>62</v>
      </c>
      <c r="B63" s="91"/>
      <c r="C63" s="87"/>
      <c r="D63" s="92"/>
    </row>
    <row r="64" spans="1:4" x14ac:dyDescent="0.25">
      <c r="A64" s="21">
        <v>63</v>
      </c>
      <c r="B64" s="91"/>
      <c r="C64" s="87"/>
      <c r="D64" s="92"/>
    </row>
    <row r="65" spans="1:4" x14ac:dyDescent="0.25">
      <c r="A65" s="21">
        <v>64</v>
      </c>
      <c r="B65" s="91"/>
      <c r="C65" s="87"/>
      <c r="D65" s="92"/>
    </row>
    <row r="66" spans="1:4" x14ac:dyDescent="0.25">
      <c r="A66" s="21">
        <v>65</v>
      </c>
      <c r="B66" s="91"/>
      <c r="C66" s="87"/>
      <c r="D66" s="92"/>
    </row>
    <row r="67" spans="1:4" x14ac:dyDescent="0.25">
      <c r="A67" s="21">
        <v>66</v>
      </c>
      <c r="B67" s="91"/>
      <c r="C67" s="87"/>
      <c r="D67" s="92"/>
    </row>
    <row r="68" spans="1:4" x14ac:dyDescent="0.25">
      <c r="A68" s="21">
        <v>67</v>
      </c>
      <c r="B68" s="91"/>
      <c r="C68" s="87"/>
      <c r="D68" s="92"/>
    </row>
    <row r="69" spans="1:4" x14ac:dyDescent="0.25">
      <c r="A69" s="21">
        <v>68</v>
      </c>
      <c r="B69" s="91"/>
      <c r="C69" s="87"/>
      <c r="D69" s="92"/>
    </row>
    <row r="70" spans="1:4" x14ac:dyDescent="0.25">
      <c r="A70" s="21">
        <v>69</v>
      </c>
      <c r="B70" s="91"/>
      <c r="C70" s="87"/>
      <c r="D70" s="92"/>
    </row>
    <row r="71" spans="1:4" x14ac:dyDescent="0.25">
      <c r="A71" s="21">
        <v>70</v>
      </c>
      <c r="B71" s="91"/>
      <c r="C71" s="87"/>
      <c r="D71" s="92"/>
    </row>
    <row r="72" spans="1:4" x14ac:dyDescent="0.25">
      <c r="A72" s="21">
        <v>71</v>
      </c>
      <c r="B72" s="91"/>
      <c r="C72" s="87"/>
      <c r="D72" s="92"/>
    </row>
    <row r="73" spans="1:4" x14ac:dyDescent="0.25">
      <c r="A73" s="21">
        <v>72</v>
      </c>
      <c r="B73" s="91"/>
      <c r="C73" s="87"/>
      <c r="D73" s="92"/>
    </row>
    <row r="74" spans="1:4" x14ac:dyDescent="0.25">
      <c r="A74" s="21">
        <v>73</v>
      </c>
      <c r="B74" s="91"/>
      <c r="C74" s="87"/>
      <c r="D74" s="92"/>
    </row>
    <row r="75" spans="1:4" x14ac:dyDescent="0.25">
      <c r="A75" s="21">
        <v>74</v>
      </c>
      <c r="B75" s="91"/>
      <c r="C75" s="87"/>
      <c r="D75" s="92"/>
    </row>
    <row r="76" spans="1:4" x14ac:dyDescent="0.25">
      <c r="A76" s="21">
        <v>75</v>
      </c>
      <c r="B76" s="91"/>
      <c r="C76" s="87"/>
      <c r="D76" s="92"/>
    </row>
    <row r="77" spans="1:4" x14ac:dyDescent="0.25">
      <c r="A77" s="21">
        <v>76</v>
      </c>
      <c r="B77" s="91"/>
      <c r="C77" s="87"/>
      <c r="D77" s="92"/>
    </row>
    <row r="78" spans="1:4" x14ac:dyDescent="0.25">
      <c r="A78" s="21">
        <v>77</v>
      </c>
      <c r="B78" s="91"/>
      <c r="C78" s="87"/>
      <c r="D78" s="92"/>
    </row>
    <row r="79" spans="1:4" x14ac:dyDescent="0.25">
      <c r="A79" s="21">
        <v>78</v>
      </c>
      <c r="B79" s="91"/>
      <c r="C79" s="87"/>
      <c r="D79" s="92"/>
    </row>
    <row r="80" spans="1:4" x14ac:dyDescent="0.25">
      <c r="A80" s="21">
        <v>79</v>
      </c>
      <c r="B80" s="91"/>
      <c r="C80" s="87"/>
      <c r="D80" s="92"/>
    </row>
    <row r="81" spans="1:4" x14ac:dyDescent="0.25">
      <c r="A81" s="21">
        <v>80</v>
      </c>
      <c r="B81" s="91"/>
      <c r="C81" s="87"/>
      <c r="D81" s="92"/>
    </row>
    <row r="82" spans="1:4" x14ac:dyDescent="0.25">
      <c r="A82" s="21">
        <v>81</v>
      </c>
      <c r="B82" s="91"/>
      <c r="C82" s="87"/>
      <c r="D82" s="92"/>
    </row>
    <row r="83" spans="1:4" x14ac:dyDescent="0.25">
      <c r="A83" s="21">
        <v>82</v>
      </c>
      <c r="B83" s="91"/>
      <c r="C83" s="87"/>
      <c r="D83" s="92"/>
    </row>
    <row r="84" spans="1:4" x14ac:dyDescent="0.25">
      <c r="A84" s="21">
        <v>83</v>
      </c>
      <c r="B84" s="91"/>
      <c r="C84" s="87"/>
      <c r="D84" s="92"/>
    </row>
    <row r="85" spans="1:4" x14ac:dyDescent="0.25">
      <c r="A85" s="21">
        <v>84</v>
      </c>
      <c r="B85" s="91"/>
      <c r="C85" s="87"/>
      <c r="D85" s="92"/>
    </row>
    <row r="86" spans="1:4" x14ac:dyDescent="0.25">
      <c r="A86" s="21">
        <v>85</v>
      </c>
      <c r="B86" s="91"/>
      <c r="C86" s="87"/>
      <c r="D86" s="92"/>
    </row>
    <row r="87" spans="1:4" x14ac:dyDescent="0.25">
      <c r="A87" s="21">
        <v>86</v>
      </c>
      <c r="B87" s="91"/>
      <c r="C87" s="87"/>
      <c r="D87" s="92"/>
    </row>
    <row r="88" spans="1:4" x14ac:dyDescent="0.25">
      <c r="A88" s="21">
        <v>87</v>
      </c>
      <c r="B88" s="91"/>
      <c r="C88" s="87"/>
      <c r="D88" s="92"/>
    </row>
    <row r="89" spans="1:4" x14ac:dyDescent="0.25">
      <c r="A89" s="21">
        <v>88</v>
      </c>
      <c r="B89" s="91"/>
      <c r="C89" s="87"/>
      <c r="D89" s="92"/>
    </row>
    <row r="90" spans="1:4" x14ac:dyDescent="0.25">
      <c r="A90" s="21">
        <v>89</v>
      </c>
      <c r="B90" s="91"/>
      <c r="C90" s="87"/>
      <c r="D90" s="92"/>
    </row>
    <row r="91" spans="1:4" x14ac:dyDescent="0.25">
      <c r="A91" s="21">
        <v>90</v>
      </c>
      <c r="B91" s="91"/>
      <c r="C91" s="87"/>
      <c r="D91" s="92"/>
    </row>
    <row r="92" spans="1:4" x14ac:dyDescent="0.25">
      <c r="A92" s="21">
        <v>91</v>
      </c>
      <c r="B92" s="91"/>
      <c r="C92" s="87"/>
      <c r="D92" s="92"/>
    </row>
    <row r="93" spans="1:4" x14ac:dyDescent="0.25">
      <c r="A93" s="21">
        <v>92</v>
      </c>
      <c r="B93" s="93"/>
      <c r="C93" s="94"/>
      <c r="D93" s="95"/>
    </row>
    <row r="99" ht="12.75" customHeight="1" x14ac:dyDescent="0.25"/>
  </sheetData>
  <sheetProtection password="CD2F" sheet="1" objects="1" scenarios="1" selectLockedCells="1"/>
  <dataConsolidate/>
  <mergeCells count="1">
    <mergeCell ref="E9:L10"/>
  </mergeCells>
  <hyperlinks>
    <hyperlink ref="F11" location="'insert BARCODES'!A1" display="NEXT - insert slide barcodes on next sheet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97"/>
  <sheetViews>
    <sheetView workbookViewId="0">
      <selection activeCell="B2" sqref="B2"/>
    </sheetView>
  </sheetViews>
  <sheetFormatPr defaultRowHeight="15" x14ac:dyDescent="0.25"/>
  <cols>
    <col min="1" max="1" width="4.7109375" customWidth="1"/>
    <col min="3" max="3" width="13.7109375" style="18" customWidth="1"/>
    <col min="4" max="4" width="9.85546875" customWidth="1"/>
    <col min="9" max="9" width="29.140625" customWidth="1"/>
  </cols>
  <sheetData>
    <row r="1" spans="1:15" ht="16.149999999999999" thickBot="1" x14ac:dyDescent="0.35">
      <c r="B1" s="9" t="s">
        <v>0</v>
      </c>
      <c r="C1" t="s">
        <v>69</v>
      </c>
      <c r="I1" s="1" t="s">
        <v>66</v>
      </c>
      <c r="L1" s="1" t="s">
        <v>59</v>
      </c>
    </row>
    <row r="2" spans="1:15" ht="14.45" x14ac:dyDescent="0.3">
      <c r="A2">
        <v>1</v>
      </c>
      <c r="B2" s="40"/>
      <c r="C2" s="19" t="str">
        <f>IF(B2="","",IF(OR(RIGHT(B2,1)="K", RIGHT(B2,1)="B",RIGHT(B2,1)="C", RIGHT(B2,1)="L",RIGHT(B2,1)="M"),"","wrong barcode"))</f>
        <v/>
      </c>
      <c r="D2" s="19" t="str">
        <f>IF((($J$5+$J$6)/4)&gt;$J$3,"insufficient slides!",IF((($J$5+$J$6)/4)&lt;$J$3-1,"too many slides!",""))</f>
        <v/>
      </c>
      <c r="E2" s="10"/>
      <c r="I2" s="1" t="s">
        <v>65</v>
      </c>
      <c r="L2" s="106" t="s">
        <v>162</v>
      </c>
      <c r="M2" s="10"/>
      <c r="N2" s="10"/>
      <c r="O2" s="10"/>
    </row>
    <row r="3" spans="1:15" x14ac:dyDescent="0.25">
      <c r="A3">
        <v>2</v>
      </c>
      <c r="B3" s="96"/>
      <c r="C3" s="19" t="str">
        <f t="shared" ref="C3:C25" si="0">IF(B3="","",IF(OR(RIGHT(B3,1)="K", RIGHT(B3,1)="B",RIGHT(B3,1)="C", RIGHT(B3,1)="L",RIGHT(B3,1)="M"),"","wrong barcode"))</f>
        <v/>
      </c>
      <c r="D3" s="19" t="str">
        <f>IF(COUNTIF(B:B,B3)&gt;1,"Duplicated","")</f>
        <v/>
      </c>
      <c r="I3" s="1" t="s">
        <v>16</v>
      </c>
      <c r="J3">
        <f>COUNTIF('insert BARCODES'!$B$2:$B$96,"*")</f>
        <v>0</v>
      </c>
      <c r="L3" s="120" t="str">
        <f>IF(OR(K12&lt;2,K13&lt;2,K14&lt;2,K15&lt;2,K16&lt;2, K17&lt;2,K18&lt;2, K19&lt;2, K20&lt;2, K21&lt;2, K22&lt;2, K23&lt;2),"2 or more slides per lot required, reference strategy incomplete","")</f>
        <v/>
      </c>
      <c r="M3" s="120"/>
      <c r="N3" s="120"/>
      <c r="O3" s="120"/>
    </row>
    <row r="4" spans="1:15" x14ac:dyDescent="0.25">
      <c r="A4">
        <v>3</v>
      </c>
      <c r="B4" s="96"/>
      <c r="C4" s="19" t="str">
        <f t="shared" si="0"/>
        <v/>
      </c>
      <c r="D4" s="19" t="str">
        <f t="shared" ref="D4:D25" si="1">IF(COUNTIF(B:B,B4)&gt;1,"Duplicated","")</f>
        <v/>
      </c>
      <c r="I4" s="1" t="s">
        <v>17</v>
      </c>
      <c r="J4">
        <f>COUNTIF(WORKING!$C$2:$C$96,"1")</f>
        <v>0</v>
      </c>
      <c r="L4" s="120"/>
      <c r="M4" s="120"/>
      <c r="N4" s="120"/>
      <c r="O4" s="120"/>
    </row>
    <row r="5" spans="1:15" ht="15" customHeight="1" x14ac:dyDescent="0.3">
      <c r="A5">
        <v>4</v>
      </c>
      <c r="B5" s="96"/>
      <c r="C5" s="19" t="str">
        <f t="shared" si="0"/>
        <v/>
      </c>
      <c r="D5" s="19" t="str">
        <f t="shared" si="1"/>
        <v/>
      </c>
      <c r="I5" s="1" t="s">
        <v>18</v>
      </c>
      <c r="J5">
        <f>COUNTIF('insert SAMPLES'!$D$2:$D$101,"*")</f>
        <v>0</v>
      </c>
      <c r="L5" s="10" t="str">
        <f>IF(ISODD(J5),"odd number of samples","")</f>
        <v/>
      </c>
      <c r="M5" s="10"/>
      <c r="N5" s="10"/>
      <c r="O5" s="10"/>
    </row>
    <row r="6" spans="1:15" ht="14.45" x14ac:dyDescent="0.3">
      <c r="A6">
        <v>5</v>
      </c>
      <c r="B6" s="96"/>
      <c r="C6" s="19" t="str">
        <f t="shared" si="0"/>
        <v/>
      </c>
      <c r="D6" s="19" t="str">
        <f t="shared" si="1"/>
        <v/>
      </c>
      <c r="I6" s="1" t="s">
        <v>19</v>
      </c>
      <c r="J6">
        <f>COUNTIF(WORKING!$D$2:$G$96,"Male")+COUNTIF(WORKING!$D$2:$G$96,"Female")</f>
        <v>0</v>
      </c>
      <c r="L6" s="10" t="str">
        <f>IF(ISODD(J6),"odd number of references","")</f>
        <v/>
      </c>
      <c r="M6" s="10"/>
      <c r="N6" s="10"/>
      <c r="O6" s="10"/>
    </row>
    <row r="7" spans="1:15" ht="14.45" x14ac:dyDescent="0.3">
      <c r="A7">
        <v>6</v>
      </c>
      <c r="B7" s="96"/>
      <c r="C7" s="19" t="str">
        <f t="shared" si="0"/>
        <v/>
      </c>
      <c r="D7" s="19" t="str">
        <f t="shared" si="1"/>
        <v/>
      </c>
      <c r="I7" s="1" t="s">
        <v>29</v>
      </c>
      <c r="J7">
        <f>ROUND($J$5/2,0)</f>
        <v>0</v>
      </c>
      <c r="L7" s="10" t="str">
        <f>IF(ISODD(J7),"odd number of sample sub arrays","")</f>
        <v/>
      </c>
      <c r="M7" s="10"/>
      <c r="N7" s="10"/>
      <c r="O7" s="10"/>
    </row>
    <row r="8" spans="1:15" ht="14.45" x14ac:dyDescent="0.3">
      <c r="A8">
        <v>7</v>
      </c>
      <c r="B8" s="96"/>
      <c r="C8" s="19" t="str">
        <f t="shared" si="0"/>
        <v/>
      </c>
      <c r="D8" s="19" t="str">
        <f t="shared" si="1"/>
        <v/>
      </c>
      <c r="I8" s="1" t="s">
        <v>28</v>
      </c>
      <c r="J8">
        <f>ROUND($J$6/2,0)</f>
        <v>0</v>
      </c>
      <c r="L8" s="10" t="str">
        <f>IF(ISODD(J8),"odd number of reference sub arrays","")</f>
        <v/>
      </c>
      <c r="M8" s="10"/>
      <c r="N8" s="10"/>
      <c r="O8" s="10"/>
    </row>
    <row r="9" spans="1:15" ht="14.45" x14ac:dyDescent="0.3">
      <c r="A9">
        <v>8</v>
      </c>
      <c r="B9" s="96"/>
      <c r="C9" s="19" t="str">
        <f t="shared" si="0"/>
        <v/>
      </c>
      <c r="D9" s="19" t="str">
        <f t="shared" si="1"/>
        <v/>
      </c>
      <c r="I9" s="1" t="s">
        <v>27</v>
      </c>
      <c r="J9">
        <f>$J$8+$J$7</f>
        <v>0</v>
      </c>
      <c r="L9" s="10" t="str">
        <f>IF(ISODD(J9),"odd number of sub arrays","")</f>
        <v/>
      </c>
      <c r="M9" s="10"/>
      <c r="N9" s="10"/>
      <c r="O9" s="10"/>
    </row>
    <row r="10" spans="1:15" ht="14.45" x14ac:dyDescent="0.3">
      <c r="A10">
        <v>9</v>
      </c>
      <c r="B10" s="96"/>
      <c r="C10" s="19" t="str">
        <f t="shared" si="0"/>
        <v/>
      </c>
      <c r="D10" s="19" t="str">
        <f t="shared" si="1"/>
        <v/>
      </c>
      <c r="I10" s="1"/>
      <c r="J10" s="10"/>
      <c r="L10" s="10"/>
      <c r="M10" s="10"/>
      <c r="N10" s="10"/>
      <c r="O10" s="10"/>
    </row>
    <row r="11" spans="1:15" ht="14.45" x14ac:dyDescent="0.3">
      <c r="A11">
        <v>10</v>
      </c>
      <c r="B11" s="96"/>
      <c r="C11" s="19" t="str">
        <f t="shared" si="0"/>
        <v/>
      </c>
      <c r="D11" s="19" t="str">
        <f t="shared" si="1"/>
        <v/>
      </c>
      <c r="I11" s="1"/>
      <c r="J11" s="1" t="s">
        <v>57</v>
      </c>
      <c r="K11" s="1" t="s">
        <v>58</v>
      </c>
      <c r="L11" s="10"/>
      <c r="M11" s="10"/>
      <c r="N11" s="10"/>
      <c r="O11" s="10"/>
    </row>
    <row r="12" spans="1:15" ht="14.45" x14ac:dyDescent="0.3">
      <c r="A12">
        <v>11</v>
      </c>
      <c r="B12" s="96"/>
      <c r="C12" s="19" t="str">
        <f t="shared" si="0"/>
        <v/>
      </c>
      <c r="D12" s="19" t="str">
        <f t="shared" si="1"/>
        <v/>
      </c>
      <c r="I12" s="1"/>
      <c r="J12" t="str">
        <f>slideslot!Z1</f>
        <v/>
      </c>
      <c r="K12" t="str">
        <f>IF(J12="","",COUNTIF(WORKING!$B$2:$B$96,J12))</f>
        <v/>
      </c>
      <c r="L12" s="107" t="str">
        <f>IF(K12&lt;3,"less than 3 slides per lot","")</f>
        <v/>
      </c>
      <c r="M12" s="10"/>
      <c r="N12" s="10"/>
      <c r="O12" s="10"/>
    </row>
    <row r="13" spans="1:15" ht="14.45" x14ac:dyDescent="0.3">
      <c r="A13">
        <v>12</v>
      </c>
      <c r="B13" s="96"/>
      <c r="C13" s="19" t="str">
        <f t="shared" si="0"/>
        <v/>
      </c>
      <c r="D13" s="19" t="str">
        <f t="shared" si="1"/>
        <v/>
      </c>
      <c r="I13" s="14"/>
      <c r="J13" t="str">
        <f>slideslot!Z2</f>
        <v/>
      </c>
      <c r="K13" t="str">
        <f>IF(J13="","",COUNTIF(WORKING!$B$2:$B$96,J13))</f>
        <v/>
      </c>
      <c r="L13" s="107" t="str">
        <f>IF(K13&lt;3,"less than 3 slides per lot","")</f>
        <v/>
      </c>
      <c r="M13" s="10"/>
      <c r="N13" s="10"/>
      <c r="O13" s="10"/>
    </row>
    <row r="14" spans="1:15" ht="14.45" x14ac:dyDescent="0.3">
      <c r="A14">
        <v>13</v>
      </c>
      <c r="B14" s="96"/>
      <c r="C14" s="19" t="str">
        <f t="shared" si="0"/>
        <v/>
      </c>
      <c r="D14" s="19" t="str">
        <f t="shared" si="1"/>
        <v/>
      </c>
      <c r="E14" s="28" t="s">
        <v>116</v>
      </c>
      <c r="I14" s="1"/>
      <c r="J14" t="str">
        <f>slideslot!Z3</f>
        <v/>
      </c>
      <c r="K14" t="str">
        <f>IF(J14="","",COUNTIF(WORKING!$B$2:$B$96,J14))</f>
        <v/>
      </c>
      <c r="L14" s="107" t="str">
        <f t="shared" ref="L14:L26" si="2">IF(K14&lt;3,"less that 3 slides per lot","")</f>
        <v/>
      </c>
      <c r="M14" s="10"/>
      <c r="N14" s="10"/>
      <c r="O14" s="10"/>
    </row>
    <row r="15" spans="1:15" ht="14.45" x14ac:dyDescent="0.3">
      <c r="A15">
        <v>14</v>
      </c>
      <c r="B15" s="96"/>
      <c r="C15" s="19" t="str">
        <f t="shared" si="0"/>
        <v/>
      </c>
      <c r="D15" s="19" t="str">
        <f t="shared" si="1"/>
        <v/>
      </c>
      <c r="E15" s="28" t="s">
        <v>115</v>
      </c>
      <c r="I15" s="1"/>
      <c r="J15" t="str">
        <f>slideslot!Z4</f>
        <v/>
      </c>
      <c r="K15" t="str">
        <f>IF(J15="","",COUNTIF(WORKING!$B$2:$B$96,J15))</f>
        <v/>
      </c>
      <c r="L15" s="107" t="str">
        <f t="shared" si="2"/>
        <v/>
      </c>
      <c r="M15" s="10"/>
      <c r="N15" s="10"/>
      <c r="O15" s="10"/>
    </row>
    <row r="16" spans="1:15" ht="14.45" x14ac:dyDescent="0.3">
      <c r="A16">
        <v>15</v>
      </c>
      <c r="B16" s="96"/>
      <c r="C16" s="19" t="str">
        <f t="shared" si="0"/>
        <v/>
      </c>
      <c r="D16" s="19" t="str">
        <f t="shared" si="1"/>
        <v/>
      </c>
      <c r="E16" s="28" t="s">
        <v>150</v>
      </c>
      <c r="I16" s="1"/>
      <c r="J16" t="str">
        <f>slideslot!Z5</f>
        <v/>
      </c>
      <c r="K16" t="str">
        <f>IF(J16="","",COUNTIF(WORKING!$B$2:$B$96,J16))</f>
        <v/>
      </c>
      <c r="L16" s="107" t="str">
        <f t="shared" si="2"/>
        <v/>
      </c>
      <c r="M16" s="10"/>
      <c r="N16" s="10"/>
      <c r="O16" s="10"/>
    </row>
    <row r="17" spans="1:15" ht="14.45" x14ac:dyDescent="0.3">
      <c r="A17">
        <v>16</v>
      </c>
      <c r="B17" s="96"/>
      <c r="C17" s="19" t="str">
        <f t="shared" si="0"/>
        <v/>
      </c>
      <c r="D17" s="19" t="str">
        <f t="shared" si="1"/>
        <v/>
      </c>
      <c r="E17" s="28" t="s">
        <v>149</v>
      </c>
      <c r="I17" s="1"/>
      <c r="J17" t="str">
        <f>slideslot!Z6</f>
        <v/>
      </c>
      <c r="K17" t="str">
        <f>IF(J17="","",COUNTIF(WORKING!$B$2:$B$96,J17))</f>
        <v/>
      </c>
      <c r="L17" s="107" t="str">
        <f t="shared" si="2"/>
        <v/>
      </c>
      <c r="M17" s="10"/>
      <c r="N17" s="10"/>
      <c r="O17" s="10"/>
    </row>
    <row r="18" spans="1:15" ht="14.45" x14ac:dyDescent="0.3">
      <c r="A18">
        <v>17</v>
      </c>
      <c r="B18" s="96"/>
      <c r="C18" s="19" t="str">
        <f t="shared" si="0"/>
        <v/>
      </c>
      <c r="D18" s="19" t="str">
        <f t="shared" si="1"/>
        <v/>
      </c>
      <c r="I18" s="1"/>
      <c r="J18" t="str">
        <f>slideslot!Z7</f>
        <v/>
      </c>
      <c r="K18" t="str">
        <f>IF(J18="","",COUNTIF(WORKING!$B$2:$B$96,J18))</f>
        <v/>
      </c>
      <c r="L18" s="19" t="str">
        <f t="shared" si="2"/>
        <v/>
      </c>
    </row>
    <row r="19" spans="1:15" x14ac:dyDescent="0.25">
      <c r="A19">
        <v>18</v>
      </c>
      <c r="B19" s="96"/>
      <c r="C19" s="19" t="str">
        <f t="shared" si="0"/>
        <v/>
      </c>
      <c r="D19" s="19" t="str">
        <f t="shared" si="1"/>
        <v/>
      </c>
      <c r="I19" s="1"/>
      <c r="J19" t="str">
        <f>slideslot!Z8</f>
        <v/>
      </c>
      <c r="K19" t="str">
        <f>IF(J19="","",COUNTIF(WORKING!$B$2:$B$96,J19))</f>
        <v/>
      </c>
      <c r="L19" s="19" t="str">
        <f t="shared" si="2"/>
        <v/>
      </c>
    </row>
    <row r="20" spans="1:15" x14ac:dyDescent="0.25">
      <c r="A20">
        <v>19</v>
      </c>
      <c r="B20" s="96"/>
      <c r="C20" s="19" t="str">
        <f t="shared" si="0"/>
        <v/>
      </c>
      <c r="D20" s="19" t="str">
        <f t="shared" si="1"/>
        <v/>
      </c>
      <c r="I20" s="1"/>
      <c r="J20" t="str">
        <f>slideslot!Z9</f>
        <v/>
      </c>
      <c r="K20" t="str">
        <f>IF(J20="","",COUNTIF(WORKING!$B$2:$B$96,J20))</f>
        <v/>
      </c>
      <c r="L20" s="19" t="str">
        <f t="shared" si="2"/>
        <v/>
      </c>
    </row>
    <row r="21" spans="1:15" x14ac:dyDescent="0.25">
      <c r="A21">
        <v>20</v>
      </c>
      <c r="B21" s="96"/>
      <c r="C21" s="19" t="str">
        <f t="shared" si="0"/>
        <v/>
      </c>
      <c r="D21" s="19" t="str">
        <f t="shared" si="1"/>
        <v/>
      </c>
      <c r="I21" s="1"/>
      <c r="J21" t="str">
        <f>slideslot!Z10</f>
        <v/>
      </c>
      <c r="K21" t="str">
        <f>IF(J21="","",COUNTIF(WORKING!$B$2:$B$96,J21))</f>
        <v/>
      </c>
      <c r="L21" s="19" t="str">
        <f t="shared" si="2"/>
        <v/>
      </c>
    </row>
    <row r="22" spans="1:15" x14ac:dyDescent="0.25">
      <c r="A22">
        <v>21</v>
      </c>
      <c r="B22" s="96"/>
      <c r="C22" s="19" t="str">
        <f t="shared" si="0"/>
        <v/>
      </c>
      <c r="D22" s="19" t="str">
        <f t="shared" si="1"/>
        <v/>
      </c>
      <c r="I22" s="1"/>
      <c r="J22" t="str">
        <f>slideslot!Z11</f>
        <v/>
      </c>
      <c r="K22" t="str">
        <f>IF(J22="","",COUNTIF(WORKING!$B$2:$B$96,J22))</f>
        <v/>
      </c>
      <c r="L22" t="str">
        <f t="shared" si="2"/>
        <v/>
      </c>
    </row>
    <row r="23" spans="1:15" x14ac:dyDescent="0.25">
      <c r="A23">
        <v>22</v>
      </c>
      <c r="B23" s="96"/>
      <c r="C23" s="19" t="str">
        <f t="shared" si="0"/>
        <v/>
      </c>
      <c r="D23" s="19" t="str">
        <f t="shared" si="1"/>
        <v/>
      </c>
      <c r="I23" s="1"/>
      <c r="J23" t="str">
        <f>slideslot!Z12</f>
        <v/>
      </c>
      <c r="K23" t="str">
        <f>IF(J23="","",COUNTIF(WORKING!$B$2:$B$96,J23))</f>
        <v/>
      </c>
      <c r="L23" t="str">
        <f t="shared" si="2"/>
        <v/>
      </c>
    </row>
    <row r="24" spans="1:15" x14ac:dyDescent="0.25">
      <c r="A24">
        <v>23</v>
      </c>
      <c r="B24" s="96"/>
      <c r="C24" s="19" t="str">
        <f t="shared" si="0"/>
        <v/>
      </c>
      <c r="D24" s="19" t="str">
        <f t="shared" si="1"/>
        <v/>
      </c>
      <c r="I24" s="1"/>
      <c r="J24" t="str">
        <f>slideslot!Z13</f>
        <v/>
      </c>
      <c r="K24" t="str">
        <f>IF(J24="","",COUNTIF(WORKING!$B$2:$B$96,J24))</f>
        <v/>
      </c>
      <c r="L24" t="str">
        <f t="shared" si="2"/>
        <v/>
      </c>
    </row>
    <row r="25" spans="1:15" ht="15.75" thickBot="1" x14ac:dyDescent="0.3">
      <c r="A25">
        <v>24</v>
      </c>
      <c r="B25" s="97"/>
      <c r="C25" s="19" t="str">
        <f t="shared" si="0"/>
        <v/>
      </c>
      <c r="D25" s="19" t="str">
        <f t="shared" si="1"/>
        <v/>
      </c>
      <c r="I25" s="1"/>
      <c r="J25" t="str">
        <f>slideslot!Z15</f>
        <v/>
      </c>
      <c r="K25" t="str">
        <f>IF(J25="","",COUNTIF(WORKING!$B$2:$B$96,J25))</f>
        <v/>
      </c>
      <c r="L25" t="str">
        <f t="shared" si="2"/>
        <v/>
      </c>
    </row>
    <row r="26" spans="1:15" x14ac:dyDescent="0.25">
      <c r="C26" s="18" t="str">
        <f t="shared" ref="C26:C33" si="3">IF(COUNTIF(B:B,B26)&gt;1,"Duplicated","")</f>
        <v/>
      </c>
      <c r="I26" s="1"/>
      <c r="J26" t="str">
        <f>slideslot!Z16</f>
        <v/>
      </c>
      <c r="K26" t="str">
        <f>IF(J26="","",COUNTIF(WORKING!$B$2:$B$96,J26))</f>
        <v/>
      </c>
      <c r="L26" t="str">
        <f t="shared" si="2"/>
        <v/>
      </c>
    </row>
    <row r="27" spans="1:15" x14ac:dyDescent="0.25">
      <c r="C27" s="18" t="str">
        <f t="shared" si="3"/>
        <v/>
      </c>
      <c r="I27" s="1"/>
    </row>
    <row r="28" spans="1:15" x14ac:dyDescent="0.25">
      <c r="C28" s="18" t="str">
        <f t="shared" si="3"/>
        <v/>
      </c>
    </row>
    <row r="29" spans="1:15" x14ac:dyDescent="0.25">
      <c r="C29" s="18" t="str">
        <f t="shared" si="3"/>
        <v/>
      </c>
    </row>
    <row r="30" spans="1:15" x14ac:dyDescent="0.25">
      <c r="C30" s="18" t="str">
        <f t="shared" si="3"/>
        <v/>
      </c>
    </row>
    <row r="31" spans="1:15" x14ac:dyDescent="0.25">
      <c r="C31" s="18" t="str">
        <f t="shared" si="3"/>
        <v/>
      </c>
    </row>
    <row r="32" spans="1:15" x14ac:dyDescent="0.25">
      <c r="C32" s="18" t="str">
        <f t="shared" si="3"/>
        <v/>
      </c>
    </row>
    <row r="33" spans="3:3" x14ac:dyDescent="0.25">
      <c r="C33" s="18" t="str">
        <f t="shared" si="3"/>
        <v/>
      </c>
    </row>
    <row r="34" spans="3:3" x14ac:dyDescent="0.25">
      <c r="C34" s="18" t="str">
        <f t="shared" ref="C34:C65" si="4">IF(COUNTIF(B:B,B34)&gt;1,"Duplicated","")</f>
        <v/>
      </c>
    </row>
    <row r="35" spans="3:3" x14ac:dyDescent="0.25">
      <c r="C35" s="18" t="str">
        <f t="shared" si="4"/>
        <v/>
      </c>
    </row>
    <row r="36" spans="3:3" x14ac:dyDescent="0.25">
      <c r="C36" s="18" t="str">
        <f t="shared" si="4"/>
        <v/>
      </c>
    </row>
    <row r="37" spans="3:3" x14ac:dyDescent="0.25">
      <c r="C37" s="18" t="str">
        <f t="shared" si="4"/>
        <v/>
      </c>
    </row>
    <row r="38" spans="3:3" x14ac:dyDescent="0.25">
      <c r="C38" s="18" t="str">
        <f t="shared" si="4"/>
        <v/>
      </c>
    </row>
    <row r="39" spans="3:3" x14ac:dyDescent="0.25">
      <c r="C39" s="18" t="str">
        <f t="shared" si="4"/>
        <v/>
      </c>
    </row>
    <row r="40" spans="3:3" x14ac:dyDescent="0.25">
      <c r="C40" s="18" t="str">
        <f t="shared" si="4"/>
        <v/>
      </c>
    </row>
    <row r="41" spans="3:3" x14ac:dyDescent="0.25">
      <c r="C41" s="18" t="str">
        <f t="shared" si="4"/>
        <v/>
      </c>
    </row>
    <row r="42" spans="3:3" x14ac:dyDescent="0.25">
      <c r="C42" s="18" t="str">
        <f t="shared" si="4"/>
        <v/>
      </c>
    </row>
    <row r="43" spans="3:3" x14ac:dyDescent="0.25">
      <c r="C43" s="18" t="str">
        <f t="shared" si="4"/>
        <v/>
      </c>
    </row>
    <row r="44" spans="3:3" x14ac:dyDescent="0.25">
      <c r="C44" s="18" t="str">
        <f t="shared" si="4"/>
        <v/>
      </c>
    </row>
    <row r="45" spans="3:3" x14ac:dyDescent="0.25">
      <c r="C45" s="18" t="str">
        <f t="shared" si="4"/>
        <v/>
      </c>
    </row>
    <row r="46" spans="3:3" x14ac:dyDescent="0.25">
      <c r="C46" s="18" t="str">
        <f t="shared" si="4"/>
        <v/>
      </c>
    </row>
    <row r="47" spans="3:3" x14ac:dyDescent="0.25">
      <c r="C47" s="18" t="str">
        <f t="shared" si="4"/>
        <v/>
      </c>
    </row>
    <row r="48" spans="3:3" x14ac:dyDescent="0.25">
      <c r="C48" s="18" t="str">
        <f t="shared" si="4"/>
        <v/>
      </c>
    </row>
    <row r="49" spans="3:3" x14ac:dyDescent="0.25">
      <c r="C49" s="18" t="str">
        <f t="shared" si="4"/>
        <v/>
      </c>
    </row>
    <row r="50" spans="3:3" x14ac:dyDescent="0.25">
      <c r="C50" s="18" t="str">
        <f t="shared" si="4"/>
        <v/>
      </c>
    </row>
    <row r="51" spans="3:3" x14ac:dyDescent="0.25">
      <c r="C51" s="18" t="str">
        <f t="shared" si="4"/>
        <v/>
      </c>
    </row>
    <row r="52" spans="3:3" x14ac:dyDescent="0.25">
      <c r="C52" s="18" t="str">
        <f t="shared" si="4"/>
        <v/>
      </c>
    </row>
    <row r="53" spans="3:3" x14ac:dyDescent="0.25">
      <c r="C53" s="18" t="str">
        <f t="shared" si="4"/>
        <v/>
      </c>
    </row>
    <row r="54" spans="3:3" x14ac:dyDescent="0.25">
      <c r="C54" s="18" t="str">
        <f t="shared" si="4"/>
        <v/>
      </c>
    </row>
    <row r="55" spans="3:3" x14ac:dyDescent="0.25">
      <c r="C55" s="18" t="str">
        <f t="shared" si="4"/>
        <v/>
      </c>
    </row>
    <row r="56" spans="3:3" x14ac:dyDescent="0.25">
      <c r="C56" s="18" t="str">
        <f t="shared" si="4"/>
        <v/>
      </c>
    </row>
    <row r="57" spans="3:3" x14ac:dyDescent="0.25">
      <c r="C57" s="18" t="str">
        <f t="shared" si="4"/>
        <v/>
      </c>
    </row>
    <row r="58" spans="3:3" x14ac:dyDescent="0.25">
      <c r="C58" s="18" t="str">
        <f t="shared" si="4"/>
        <v/>
      </c>
    </row>
    <row r="59" spans="3:3" x14ac:dyDescent="0.25">
      <c r="C59" s="18" t="str">
        <f t="shared" si="4"/>
        <v/>
      </c>
    </row>
    <row r="60" spans="3:3" x14ac:dyDescent="0.25">
      <c r="C60" s="18" t="str">
        <f t="shared" si="4"/>
        <v/>
      </c>
    </row>
    <row r="61" spans="3:3" x14ac:dyDescent="0.25">
      <c r="C61" s="18" t="str">
        <f t="shared" si="4"/>
        <v/>
      </c>
    </row>
    <row r="62" spans="3:3" x14ac:dyDescent="0.25">
      <c r="C62" s="18" t="str">
        <f t="shared" si="4"/>
        <v/>
      </c>
    </row>
    <row r="63" spans="3:3" x14ac:dyDescent="0.25">
      <c r="C63" s="18" t="str">
        <f t="shared" si="4"/>
        <v/>
      </c>
    </row>
    <row r="64" spans="3:3" x14ac:dyDescent="0.25">
      <c r="C64" s="18" t="str">
        <f t="shared" si="4"/>
        <v/>
      </c>
    </row>
    <row r="65" spans="3:3" x14ac:dyDescent="0.25">
      <c r="C65" s="18" t="str">
        <f t="shared" si="4"/>
        <v/>
      </c>
    </row>
    <row r="66" spans="3:3" x14ac:dyDescent="0.25">
      <c r="C66" s="18" t="str">
        <f t="shared" ref="C66:C96" si="5">IF(COUNTIF(B:B,B66)&gt;1,"Duplicated","")</f>
        <v/>
      </c>
    </row>
    <row r="67" spans="3:3" x14ac:dyDescent="0.25">
      <c r="C67" s="18" t="str">
        <f t="shared" si="5"/>
        <v/>
      </c>
    </row>
    <row r="68" spans="3:3" x14ac:dyDescent="0.25">
      <c r="C68" s="18" t="str">
        <f t="shared" si="5"/>
        <v/>
      </c>
    </row>
    <row r="69" spans="3:3" x14ac:dyDescent="0.25">
      <c r="C69" s="18" t="str">
        <f t="shared" si="5"/>
        <v/>
      </c>
    </row>
    <row r="70" spans="3:3" x14ac:dyDescent="0.25">
      <c r="C70" s="18" t="str">
        <f t="shared" si="5"/>
        <v/>
      </c>
    </row>
    <row r="71" spans="3:3" x14ac:dyDescent="0.25">
      <c r="C71" s="18" t="str">
        <f t="shared" si="5"/>
        <v/>
      </c>
    </row>
    <row r="72" spans="3:3" x14ac:dyDescent="0.25">
      <c r="C72" s="18" t="str">
        <f t="shared" si="5"/>
        <v/>
      </c>
    </row>
    <row r="73" spans="3:3" x14ac:dyDescent="0.25">
      <c r="C73" s="18" t="str">
        <f t="shared" si="5"/>
        <v/>
      </c>
    </row>
    <row r="74" spans="3:3" x14ac:dyDescent="0.25">
      <c r="C74" s="18" t="str">
        <f t="shared" si="5"/>
        <v/>
      </c>
    </row>
    <row r="75" spans="3:3" x14ac:dyDescent="0.25">
      <c r="C75" s="18" t="str">
        <f t="shared" si="5"/>
        <v/>
      </c>
    </row>
    <row r="76" spans="3:3" x14ac:dyDescent="0.25">
      <c r="C76" s="18" t="str">
        <f t="shared" si="5"/>
        <v/>
      </c>
    </row>
    <row r="77" spans="3:3" x14ac:dyDescent="0.25">
      <c r="C77" s="18" t="str">
        <f t="shared" si="5"/>
        <v/>
      </c>
    </row>
    <row r="78" spans="3:3" x14ac:dyDescent="0.25">
      <c r="C78" s="18" t="str">
        <f t="shared" si="5"/>
        <v/>
      </c>
    </row>
    <row r="79" spans="3:3" x14ac:dyDescent="0.25">
      <c r="C79" s="18" t="str">
        <f t="shared" si="5"/>
        <v/>
      </c>
    </row>
    <row r="80" spans="3:3" x14ac:dyDescent="0.25">
      <c r="C80" s="18" t="str">
        <f t="shared" si="5"/>
        <v/>
      </c>
    </row>
    <row r="81" spans="3:3" x14ac:dyDescent="0.25">
      <c r="C81" s="18" t="str">
        <f t="shared" si="5"/>
        <v/>
      </c>
    </row>
    <row r="82" spans="3:3" x14ac:dyDescent="0.25">
      <c r="C82" s="18" t="str">
        <f t="shared" si="5"/>
        <v/>
      </c>
    </row>
    <row r="83" spans="3:3" x14ac:dyDescent="0.25">
      <c r="C83" s="18" t="str">
        <f t="shared" si="5"/>
        <v/>
      </c>
    </row>
    <row r="84" spans="3:3" x14ac:dyDescent="0.25">
      <c r="C84" s="18" t="str">
        <f t="shared" si="5"/>
        <v/>
      </c>
    </row>
    <row r="85" spans="3:3" x14ac:dyDescent="0.25">
      <c r="C85" s="18" t="str">
        <f t="shared" si="5"/>
        <v/>
      </c>
    </row>
    <row r="86" spans="3:3" x14ac:dyDescent="0.25">
      <c r="C86" s="18" t="str">
        <f t="shared" si="5"/>
        <v/>
      </c>
    </row>
    <row r="87" spans="3:3" x14ac:dyDescent="0.25">
      <c r="C87" s="18" t="str">
        <f t="shared" si="5"/>
        <v/>
      </c>
    </row>
    <row r="88" spans="3:3" x14ac:dyDescent="0.25">
      <c r="C88" s="18" t="str">
        <f t="shared" si="5"/>
        <v/>
      </c>
    </row>
    <row r="89" spans="3:3" x14ac:dyDescent="0.25">
      <c r="C89" s="18" t="str">
        <f t="shared" si="5"/>
        <v/>
      </c>
    </row>
    <row r="90" spans="3:3" x14ac:dyDescent="0.25">
      <c r="C90" s="18" t="str">
        <f t="shared" si="5"/>
        <v/>
      </c>
    </row>
    <row r="91" spans="3:3" x14ac:dyDescent="0.25">
      <c r="C91" s="18" t="str">
        <f t="shared" si="5"/>
        <v/>
      </c>
    </row>
    <row r="92" spans="3:3" x14ac:dyDescent="0.25">
      <c r="C92" s="18" t="str">
        <f t="shared" si="5"/>
        <v/>
      </c>
    </row>
    <row r="93" spans="3:3" x14ac:dyDescent="0.25">
      <c r="C93" s="18" t="str">
        <f t="shared" si="5"/>
        <v/>
      </c>
    </row>
    <row r="94" spans="3:3" x14ac:dyDescent="0.25">
      <c r="C94" s="18" t="str">
        <f t="shared" si="5"/>
        <v/>
      </c>
    </row>
    <row r="95" spans="3:3" x14ac:dyDescent="0.25">
      <c r="C95" s="18" t="str">
        <f t="shared" si="5"/>
        <v/>
      </c>
    </row>
    <row r="96" spans="3:3" x14ac:dyDescent="0.25">
      <c r="C96" s="18" t="str">
        <f t="shared" si="5"/>
        <v/>
      </c>
    </row>
    <row r="97" spans="2:2" x14ac:dyDescent="0.25">
      <c r="B97" t="s">
        <v>2</v>
      </c>
    </row>
  </sheetData>
  <sheetProtection password="CD2F" sheet="1" objects="1" scenarios="1" selectLockedCells="1"/>
  <mergeCells count="1">
    <mergeCell ref="L3:O4"/>
  </mergeCells>
  <hyperlinks>
    <hyperlink ref="E14" location="'96 well lab plan'!A1" display="NEXT - view and print experiment plan "/>
    <hyperlink ref="E16" location="'create BATCH'!A1" display="THEN - prepare batch import file "/>
    <hyperlink ref="E17" location="'Batch Import File'!A1" display="FINALLY - copy and paste batch import file"/>
    <hyperlink ref="E15" location="'8 well strip lab plan'!A1" display="OR - or 8 well strip lab plan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26"/>
  <sheetViews>
    <sheetView workbookViewId="0">
      <selection activeCell="A25" sqref="A25"/>
    </sheetView>
  </sheetViews>
  <sheetFormatPr defaultRowHeight="15" x14ac:dyDescent="0.25"/>
  <sheetData>
    <row r="1" spans="1:5" ht="14.45" x14ac:dyDescent="0.3">
      <c r="A1" t="str">
        <f>WORKING!A1</f>
        <v>Barcode</v>
      </c>
      <c r="B1" t="str">
        <f>WORKING!L1</f>
        <v>TOP Cy3</v>
      </c>
      <c r="C1" t="str">
        <f>WORKING!M1</f>
        <v>TOP Cy5</v>
      </c>
      <c r="D1" t="str">
        <f>WORKING!N1</f>
        <v>BOT Cy3</v>
      </c>
      <c r="E1" t="str">
        <f>WORKING!O1</f>
        <v>BOT Cy5</v>
      </c>
    </row>
    <row r="2" spans="1:5" ht="14.45" x14ac:dyDescent="0.3">
      <c r="A2" t="str">
        <f>IF(WORKING!$A2="","",WORKING!A2)</f>
        <v/>
      </c>
      <c r="B2" t="str">
        <f>IF(WORKING!$A2="","",WORKING!L2)</f>
        <v/>
      </c>
      <c r="C2" t="str">
        <f>IF(WORKING!$A2="","",WORKING!M2)</f>
        <v/>
      </c>
      <c r="D2" t="str">
        <f>IF(WORKING!$A2="","",WORKING!N2)</f>
        <v/>
      </c>
      <c r="E2" t="str">
        <f>IF(WORKING!$A2="","",WORKING!O2)</f>
        <v/>
      </c>
    </row>
    <row r="3" spans="1:5" ht="14.45" x14ac:dyDescent="0.3">
      <c r="A3" t="str">
        <f>IF(WORKING!$A3="","",WORKING!A3)</f>
        <v/>
      </c>
      <c r="B3" t="str">
        <f>IF(WORKING!$A3="","",WORKING!L3)</f>
        <v/>
      </c>
      <c r="C3" t="str">
        <f>IF(WORKING!$A3="","",WORKING!M3)</f>
        <v/>
      </c>
      <c r="D3" t="str">
        <f>IF(WORKING!$A3="","",WORKING!N3)</f>
        <v/>
      </c>
      <c r="E3" t="str">
        <f>IF(WORKING!$A3="","",WORKING!O3)</f>
        <v/>
      </c>
    </row>
    <row r="4" spans="1:5" ht="14.45" x14ac:dyDescent="0.3">
      <c r="A4" t="str">
        <f>IF(WORKING!$A4="","",WORKING!A4)</f>
        <v/>
      </c>
      <c r="B4" t="str">
        <f>IF(WORKING!$A4="","",WORKING!L4)</f>
        <v/>
      </c>
      <c r="C4" t="str">
        <f>IF(WORKING!$A4="","",WORKING!M4)</f>
        <v/>
      </c>
      <c r="D4" t="str">
        <f>IF(WORKING!$A4="","",WORKING!N4)</f>
        <v/>
      </c>
      <c r="E4" t="str">
        <f>IF(WORKING!$A4="","",WORKING!O4)</f>
        <v/>
      </c>
    </row>
    <row r="5" spans="1:5" ht="14.45" x14ac:dyDescent="0.3">
      <c r="A5" t="str">
        <f>IF(WORKING!$A5="","",WORKING!A5)</f>
        <v/>
      </c>
      <c r="B5" t="str">
        <f>IF(WORKING!$A5="","",WORKING!L5)</f>
        <v/>
      </c>
      <c r="C5" t="str">
        <f>IF(WORKING!$A5="","",WORKING!M5)</f>
        <v/>
      </c>
      <c r="D5" t="str">
        <f>IF(WORKING!$A5="","",WORKING!N5)</f>
        <v/>
      </c>
      <c r="E5" t="str">
        <f>IF(WORKING!$A5="","",WORKING!O5)</f>
        <v/>
      </c>
    </row>
    <row r="6" spans="1:5" ht="14.45" x14ac:dyDescent="0.3">
      <c r="A6" t="str">
        <f>IF(WORKING!$A6="","",WORKING!A6)</f>
        <v/>
      </c>
      <c r="B6" t="str">
        <f>IF(WORKING!$A6="","",WORKING!L6)</f>
        <v/>
      </c>
      <c r="C6" t="str">
        <f>IF(WORKING!$A6="","",WORKING!M6)</f>
        <v/>
      </c>
      <c r="D6" t="str">
        <f>IF(WORKING!$A6="","",WORKING!N6)</f>
        <v/>
      </c>
      <c r="E6" t="str">
        <f>IF(WORKING!$A6="","",WORKING!O6)</f>
        <v/>
      </c>
    </row>
    <row r="7" spans="1:5" ht="14.45" x14ac:dyDescent="0.3">
      <c r="A7" t="str">
        <f>IF(WORKING!$A7="","",WORKING!A7)</f>
        <v/>
      </c>
      <c r="B7" t="str">
        <f>IF(WORKING!$A7="","",WORKING!L7)</f>
        <v/>
      </c>
      <c r="C7" t="str">
        <f>IF(WORKING!$A7="","",WORKING!M7)</f>
        <v/>
      </c>
      <c r="D7" t="str">
        <f>IF(WORKING!$A7="","",WORKING!N7)</f>
        <v/>
      </c>
      <c r="E7" t="str">
        <f>IF(WORKING!$A7="","",WORKING!O7)</f>
        <v/>
      </c>
    </row>
    <row r="8" spans="1:5" ht="14.45" x14ac:dyDescent="0.3">
      <c r="A8" t="str">
        <f>IF(WORKING!$A8="","",WORKING!A8)</f>
        <v/>
      </c>
      <c r="B8" t="str">
        <f>IF(WORKING!$A8="","",WORKING!L8)</f>
        <v/>
      </c>
      <c r="C8" t="str">
        <f>IF(WORKING!$A8="","",WORKING!M8)</f>
        <v/>
      </c>
      <c r="D8" t="str">
        <f>IF(WORKING!$A8="","",WORKING!N8)</f>
        <v/>
      </c>
      <c r="E8" t="str">
        <f>IF(WORKING!$A8="","",WORKING!O8)</f>
        <v/>
      </c>
    </row>
    <row r="9" spans="1:5" ht="14.45" x14ac:dyDescent="0.3">
      <c r="A9" t="str">
        <f>IF(WORKING!$A9="","",WORKING!A9)</f>
        <v/>
      </c>
      <c r="B9" t="str">
        <f>IF(WORKING!$A9="","",WORKING!L9)</f>
        <v/>
      </c>
      <c r="C9" t="str">
        <f>IF(WORKING!$A9="","",WORKING!M9)</f>
        <v/>
      </c>
      <c r="D9" t="str">
        <f>IF(WORKING!$A9="","",WORKING!N9)</f>
        <v/>
      </c>
      <c r="E9" t="str">
        <f>IF(WORKING!$A9="","",WORKING!O9)</f>
        <v/>
      </c>
    </row>
    <row r="10" spans="1:5" ht="14.45" x14ac:dyDescent="0.3">
      <c r="A10" t="str">
        <f>IF(WORKING!$A10="","",WORKING!A10)</f>
        <v/>
      </c>
      <c r="B10" t="str">
        <f>IF(WORKING!$A10="","",WORKING!L10)</f>
        <v/>
      </c>
      <c r="C10" t="str">
        <f>IF(WORKING!$A10="","",WORKING!M10)</f>
        <v/>
      </c>
      <c r="D10" t="str">
        <f>IF(WORKING!$A10="","",WORKING!N10)</f>
        <v/>
      </c>
      <c r="E10" t="str">
        <f>IF(WORKING!$A10="","",WORKING!O10)</f>
        <v/>
      </c>
    </row>
    <row r="11" spans="1:5" ht="14.45" x14ac:dyDescent="0.3">
      <c r="A11" t="str">
        <f>IF(WORKING!$A11="","",WORKING!A11)</f>
        <v/>
      </c>
      <c r="B11" t="str">
        <f>IF(WORKING!$A11="","",WORKING!L11)</f>
        <v/>
      </c>
      <c r="C11" t="str">
        <f>IF(WORKING!$A11="","",WORKING!M11)</f>
        <v/>
      </c>
      <c r="D11" t="str">
        <f>IF(WORKING!$A11="","",WORKING!N11)</f>
        <v/>
      </c>
      <c r="E11" t="str">
        <f>IF(WORKING!$A11="","",WORKING!O11)</f>
        <v/>
      </c>
    </row>
    <row r="12" spans="1:5" ht="14.45" x14ac:dyDescent="0.3">
      <c r="A12" t="str">
        <f>IF(WORKING!$A12="","",WORKING!A12)</f>
        <v/>
      </c>
      <c r="B12" t="str">
        <f>IF(WORKING!$A12="","",WORKING!L12)</f>
        <v/>
      </c>
      <c r="C12" t="str">
        <f>IF(WORKING!$A12="","",WORKING!M12)</f>
        <v/>
      </c>
      <c r="D12" t="str">
        <f>IF(WORKING!$A12="","",WORKING!N12)</f>
        <v/>
      </c>
      <c r="E12" t="str">
        <f>IF(WORKING!$A12="","",WORKING!O12)</f>
        <v/>
      </c>
    </row>
    <row r="13" spans="1:5" ht="14.45" x14ac:dyDescent="0.3">
      <c r="A13" t="str">
        <f>IF(WORKING!$A13="","",WORKING!A13)</f>
        <v/>
      </c>
      <c r="B13" t="str">
        <f>IF(WORKING!$A13="","",WORKING!L13)</f>
        <v/>
      </c>
      <c r="C13" t="str">
        <f>IF(WORKING!$A13="","",WORKING!M13)</f>
        <v/>
      </c>
      <c r="D13" t="str">
        <f>IF(WORKING!$A13="","",WORKING!N13)</f>
        <v/>
      </c>
      <c r="E13" t="str">
        <f>IF(WORKING!$A13="","",WORKING!O13)</f>
        <v/>
      </c>
    </row>
    <row r="14" spans="1:5" ht="14.45" x14ac:dyDescent="0.3">
      <c r="A14" t="str">
        <f>IF(WORKING!$A14="","",WORKING!A14)</f>
        <v/>
      </c>
      <c r="B14" t="str">
        <f>IF(WORKING!$A14="","",WORKING!L14)</f>
        <v/>
      </c>
      <c r="C14" t="str">
        <f>IF(WORKING!$A14="","",WORKING!M14)</f>
        <v/>
      </c>
      <c r="D14" t="str">
        <f>IF(WORKING!$A14="","",WORKING!N14)</f>
        <v/>
      </c>
      <c r="E14" t="str">
        <f>IF(WORKING!$A14="","",WORKING!O14)</f>
        <v/>
      </c>
    </row>
    <row r="15" spans="1:5" ht="14.45" x14ac:dyDescent="0.3">
      <c r="A15" t="str">
        <f>IF(WORKING!$A15="","",WORKING!A15)</f>
        <v/>
      </c>
      <c r="B15" t="str">
        <f>IF(WORKING!$A15="","",WORKING!L15)</f>
        <v/>
      </c>
      <c r="C15" t="str">
        <f>IF(WORKING!$A15="","",WORKING!M15)</f>
        <v/>
      </c>
      <c r="D15" t="str">
        <f>IF(WORKING!$A15="","",WORKING!N15)</f>
        <v/>
      </c>
      <c r="E15" t="str">
        <f>IF(WORKING!$A15="","",WORKING!O15)</f>
        <v/>
      </c>
    </row>
    <row r="16" spans="1:5" ht="14.45" x14ac:dyDescent="0.3">
      <c r="A16" t="str">
        <f>IF(WORKING!$A16="","",WORKING!A16)</f>
        <v/>
      </c>
      <c r="B16" t="str">
        <f>IF(WORKING!$A16="","",WORKING!L16)</f>
        <v/>
      </c>
      <c r="C16" t="str">
        <f>IF(WORKING!$A16="","",WORKING!M16)</f>
        <v/>
      </c>
      <c r="D16" t="str">
        <f>IF(WORKING!$A16="","",WORKING!N16)</f>
        <v/>
      </c>
      <c r="E16" t="str">
        <f>IF(WORKING!$A16="","",WORKING!O16)</f>
        <v/>
      </c>
    </row>
    <row r="17" spans="1:5" ht="14.45" x14ac:dyDescent="0.3">
      <c r="A17" t="str">
        <f>IF(WORKING!$A17="","",WORKING!A17)</f>
        <v/>
      </c>
      <c r="B17" t="str">
        <f>IF(WORKING!$A17="","",WORKING!L17)</f>
        <v/>
      </c>
      <c r="C17" t="str">
        <f>IF(WORKING!$A17="","",WORKING!M17)</f>
        <v/>
      </c>
      <c r="D17" t="str">
        <f>IF(WORKING!$A17="","",WORKING!N17)</f>
        <v/>
      </c>
      <c r="E17" t="str">
        <f>IF(WORKING!$A17="","",WORKING!O17)</f>
        <v/>
      </c>
    </row>
    <row r="18" spans="1:5" x14ac:dyDescent="0.25">
      <c r="A18" t="str">
        <f>IF(WORKING!$A18="","",WORKING!A18)</f>
        <v/>
      </c>
      <c r="B18" t="str">
        <f>IF(WORKING!$A18="","",WORKING!L18)</f>
        <v/>
      </c>
      <c r="C18" t="str">
        <f>IF(WORKING!$A18="","",WORKING!M18)</f>
        <v/>
      </c>
      <c r="D18" t="str">
        <f>IF(WORKING!$A18="","",WORKING!N18)</f>
        <v/>
      </c>
      <c r="E18" t="str">
        <f>IF(WORKING!$A18="","",WORKING!O18)</f>
        <v/>
      </c>
    </row>
    <row r="19" spans="1:5" x14ac:dyDescent="0.25">
      <c r="A19" t="str">
        <f>IF(WORKING!$A19="","",WORKING!A19)</f>
        <v/>
      </c>
      <c r="B19" t="str">
        <f>IF(WORKING!$A19="","",WORKING!L19)</f>
        <v/>
      </c>
      <c r="C19" t="str">
        <f>IF(WORKING!$A19="","",WORKING!M19)</f>
        <v/>
      </c>
      <c r="D19" t="str">
        <f>IF(WORKING!$A19="","",WORKING!N19)</f>
        <v/>
      </c>
      <c r="E19" t="str">
        <f>IF(WORKING!$A19="","",WORKING!O19)</f>
        <v/>
      </c>
    </row>
    <row r="20" spans="1:5" x14ac:dyDescent="0.25">
      <c r="A20" t="str">
        <f>IF(WORKING!$A20="","",WORKING!A20)</f>
        <v/>
      </c>
      <c r="B20" t="str">
        <f>IF(WORKING!$A20="","",WORKING!L20)</f>
        <v/>
      </c>
      <c r="C20" t="str">
        <f>IF(WORKING!$A20="","",WORKING!M20)</f>
        <v/>
      </c>
      <c r="D20" t="str">
        <f>IF(WORKING!$A20="","",WORKING!N20)</f>
        <v/>
      </c>
      <c r="E20" t="str">
        <f>IF(WORKING!$A20="","",WORKING!O20)</f>
        <v/>
      </c>
    </row>
    <row r="21" spans="1:5" x14ac:dyDescent="0.25">
      <c r="A21" t="str">
        <f>IF(WORKING!$A21="","",WORKING!A21)</f>
        <v/>
      </c>
      <c r="B21" t="str">
        <f>IF(WORKING!$A21="","",WORKING!L21)</f>
        <v/>
      </c>
      <c r="C21" t="str">
        <f>IF(WORKING!$A21="","",WORKING!M21)</f>
        <v/>
      </c>
      <c r="D21" t="str">
        <f>IF(WORKING!$A21="","",WORKING!N21)</f>
        <v/>
      </c>
      <c r="E21" t="str">
        <f>IF(WORKING!$A21="","",WORKING!O21)</f>
        <v/>
      </c>
    </row>
    <row r="22" spans="1:5" x14ac:dyDescent="0.25">
      <c r="A22" t="str">
        <f>IF(WORKING!$A22="","",WORKING!A22)</f>
        <v/>
      </c>
      <c r="B22" t="str">
        <f>IF(WORKING!$A22="","",WORKING!L22)</f>
        <v/>
      </c>
      <c r="C22" t="str">
        <f>IF(WORKING!$A22="","",WORKING!M22)</f>
        <v/>
      </c>
      <c r="D22" t="str">
        <f>IF(WORKING!$A22="","",WORKING!N22)</f>
        <v/>
      </c>
      <c r="E22" t="str">
        <f>IF(WORKING!$A22="","",WORKING!O22)</f>
        <v/>
      </c>
    </row>
    <row r="23" spans="1:5" x14ac:dyDescent="0.25">
      <c r="A23" t="str">
        <f>IF(WORKING!$A23="","",WORKING!A23)</f>
        <v/>
      </c>
      <c r="B23" t="str">
        <f>IF(WORKING!$A23="","",WORKING!L23)</f>
        <v/>
      </c>
      <c r="C23" t="str">
        <f>IF(WORKING!$A23="","",WORKING!M23)</f>
        <v/>
      </c>
      <c r="D23" t="str">
        <f>IF(WORKING!$A23="","",WORKING!N23)</f>
        <v/>
      </c>
      <c r="E23" t="str">
        <f>IF(WORKING!$A23="","",WORKING!O23)</f>
        <v/>
      </c>
    </row>
    <row r="24" spans="1:5" x14ac:dyDescent="0.25">
      <c r="A24" t="str">
        <f>IF(WORKING!$A24="","",WORKING!A24)</f>
        <v/>
      </c>
      <c r="B24" t="str">
        <f>IF(WORKING!$A24="","",WORKING!L24)</f>
        <v/>
      </c>
      <c r="C24" t="str">
        <f>IF(WORKING!$A24="","",WORKING!M24)</f>
        <v/>
      </c>
      <c r="D24" t="str">
        <f>IF(WORKING!$A24="","",WORKING!N24)</f>
        <v/>
      </c>
      <c r="E24" t="str">
        <f>IF(WORKING!$A24="","",WORKING!O24)</f>
        <v/>
      </c>
    </row>
    <row r="25" spans="1:5" x14ac:dyDescent="0.25">
      <c r="A25" t="str">
        <f>IF(WORKING!$A25="","",WORKING!A25)</f>
        <v/>
      </c>
      <c r="B25" t="str">
        <f>IF(WORKING!$A25="","",WORKING!L25)</f>
        <v/>
      </c>
      <c r="C25" t="str">
        <f>IF(WORKING!$A25="","",WORKING!M25)</f>
        <v/>
      </c>
      <c r="D25" t="str">
        <f>IF(WORKING!$A25="","",WORKING!N25)</f>
        <v/>
      </c>
      <c r="E25" t="str">
        <f>IF(WORKING!$A25="","",WORKING!O25)</f>
        <v/>
      </c>
    </row>
    <row r="26" spans="1:5" x14ac:dyDescent="0.25">
      <c r="A26" t="s">
        <v>129</v>
      </c>
    </row>
  </sheetData>
  <sheetProtection password="CD2F" sheet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22"/>
  <sheetViews>
    <sheetView workbookViewId="0">
      <selection activeCell="H2" sqref="H2"/>
    </sheetView>
  </sheetViews>
  <sheetFormatPr defaultRowHeight="15" x14ac:dyDescent="0.25"/>
  <cols>
    <col min="2" max="2" width="12" customWidth="1"/>
  </cols>
  <sheetData>
    <row r="1" spans="1:5" ht="14.45" x14ac:dyDescent="0.3">
      <c r="A1" t="s">
        <v>63</v>
      </c>
      <c r="B1" t="s">
        <v>53</v>
      </c>
      <c r="C1" t="str">
        <f>'insert SAMPLES'!C1</f>
        <v>Embryo ID</v>
      </c>
      <c r="D1" t="str">
        <f>'insert SAMPLES'!B1</f>
        <v>Cycle ID</v>
      </c>
      <c r="E1" t="s">
        <v>72</v>
      </c>
    </row>
    <row r="2" spans="1:5" ht="14.45" x14ac:dyDescent="0.3">
      <c r="A2" t="str">
        <f t="shared" ref="A2:A33" si="0">IF(B2="","",ROW(D2)-1)</f>
        <v/>
      </c>
      <c r="B2" t="str">
        <f>IF(AND(C2="",D2=""),"",CONCATENATE(D2,"(",C2,")"))</f>
        <v/>
      </c>
      <c r="C2" t="str">
        <f>IF('insert SAMPLES'!C2="","",'insert SAMPLES'!C2)</f>
        <v/>
      </c>
      <c r="D2" t="str">
        <f>IF('insert SAMPLES'!B2="","",'insert SAMPLES'!B2)</f>
        <v/>
      </c>
      <c r="E2" t="str">
        <f>IF('insert SAMPLES'!B2="","",'insert SAMPLES'!D2)</f>
        <v/>
      </c>
    </row>
    <row r="3" spans="1:5" ht="14.45" x14ac:dyDescent="0.3">
      <c r="A3" t="str">
        <f t="shared" si="0"/>
        <v/>
      </c>
      <c r="B3" t="str">
        <f t="shared" ref="B3:B66" si="1">IF(AND(C3="",D3=""),"",CONCATENATE(D3,"(",C3,")"))</f>
        <v/>
      </c>
      <c r="C3" t="str">
        <f>IF('insert SAMPLES'!C3="","",'insert SAMPLES'!C3)</f>
        <v/>
      </c>
      <c r="D3" t="str">
        <f>IF('insert SAMPLES'!B3="","",'insert SAMPLES'!B3)</f>
        <v/>
      </c>
      <c r="E3" t="str">
        <f>IF('insert SAMPLES'!B3="","",'insert SAMPLES'!D3)</f>
        <v/>
      </c>
    </row>
    <row r="4" spans="1:5" ht="14.45" x14ac:dyDescent="0.3">
      <c r="A4" t="str">
        <f t="shared" si="0"/>
        <v/>
      </c>
      <c r="B4" t="str">
        <f t="shared" si="1"/>
        <v/>
      </c>
      <c r="C4" t="str">
        <f>IF('insert SAMPLES'!C4="","",'insert SAMPLES'!C4)</f>
        <v/>
      </c>
      <c r="D4" t="str">
        <f>IF('insert SAMPLES'!B4="","",'insert SAMPLES'!B4)</f>
        <v/>
      </c>
      <c r="E4" t="str">
        <f>IF('insert SAMPLES'!B4="","",'insert SAMPLES'!D4)</f>
        <v/>
      </c>
    </row>
    <row r="5" spans="1:5" ht="14.45" x14ac:dyDescent="0.3">
      <c r="A5" t="str">
        <f t="shared" si="0"/>
        <v/>
      </c>
      <c r="B5" t="str">
        <f t="shared" si="1"/>
        <v/>
      </c>
      <c r="C5" t="str">
        <f>IF('insert SAMPLES'!C5="","",'insert SAMPLES'!C5)</f>
        <v/>
      </c>
      <c r="D5" t="str">
        <f>IF('insert SAMPLES'!B5="","",'insert SAMPLES'!B5)</f>
        <v/>
      </c>
      <c r="E5" t="str">
        <f>IF('insert SAMPLES'!B5="","",'insert SAMPLES'!D5)</f>
        <v/>
      </c>
    </row>
    <row r="6" spans="1:5" ht="14.45" x14ac:dyDescent="0.3">
      <c r="A6" t="str">
        <f t="shared" si="0"/>
        <v/>
      </c>
      <c r="B6" t="str">
        <f t="shared" si="1"/>
        <v/>
      </c>
      <c r="C6" t="str">
        <f>IF('insert SAMPLES'!C6="","",'insert SAMPLES'!C6)</f>
        <v/>
      </c>
      <c r="D6" t="str">
        <f>IF('insert SAMPLES'!B6="","",'insert SAMPLES'!B6)</f>
        <v/>
      </c>
      <c r="E6" t="str">
        <f>IF('insert SAMPLES'!B6="","",'insert SAMPLES'!D6)</f>
        <v/>
      </c>
    </row>
    <row r="7" spans="1:5" ht="14.45" x14ac:dyDescent="0.3">
      <c r="A7" t="str">
        <f t="shared" si="0"/>
        <v/>
      </c>
      <c r="B7" t="str">
        <f t="shared" si="1"/>
        <v/>
      </c>
      <c r="C7" t="str">
        <f>IF('insert SAMPLES'!C7="","",'insert SAMPLES'!C7)</f>
        <v/>
      </c>
      <c r="D7" t="str">
        <f>IF('insert SAMPLES'!B7="","",'insert SAMPLES'!B7)</f>
        <v/>
      </c>
      <c r="E7" t="str">
        <f>IF('insert SAMPLES'!B7="","",'insert SAMPLES'!D7)</f>
        <v/>
      </c>
    </row>
    <row r="8" spans="1:5" ht="14.45" x14ac:dyDescent="0.3">
      <c r="A8" t="str">
        <f t="shared" si="0"/>
        <v/>
      </c>
      <c r="B8" t="str">
        <f t="shared" si="1"/>
        <v/>
      </c>
      <c r="C8" t="str">
        <f>IF('insert SAMPLES'!C8="","",'insert SAMPLES'!C8)</f>
        <v/>
      </c>
      <c r="D8" t="str">
        <f>IF('insert SAMPLES'!B8="","",'insert SAMPLES'!B8)</f>
        <v/>
      </c>
      <c r="E8" t="str">
        <f>IF('insert SAMPLES'!B8="","",'insert SAMPLES'!D8)</f>
        <v/>
      </c>
    </row>
    <row r="9" spans="1:5" ht="14.45" x14ac:dyDescent="0.3">
      <c r="A9" t="str">
        <f t="shared" si="0"/>
        <v/>
      </c>
      <c r="B9" t="str">
        <f t="shared" si="1"/>
        <v/>
      </c>
      <c r="C9" t="str">
        <f>IF('insert SAMPLES'!C9="","",'insert SAMPLES'!C9)</f>
        <v/>
      </c>
      <c r="D9" t="str">
        <f>IF('insert SAMPLES'!B9="","",'insert SAMPLES'!B9)</f>
        <v/>
      </c>
      <c r="E9" t="str">
        <f>IF('insert SAMPLES'!B9="","",'insert SAMPLES'!D9)</f>
        <v/>
      </c>
    </row>
    <row r="10" spans="1:5" ht="14.45" x14ac:dyDescent="0.3">
      <c r="A10" t="str">
        <f t="shared" si="0"/>
        <v/>
      </c>
      <c r="B10" t="str">
        <f t="shared" si="1"/>
        <v/>
      </c>
      <c r="C10" t="str">
        <f>IF('insert SAMPLES'!C10="","",'insert SAMPLES'!C10)</f>
        <v/>
      </c>
      <c r="D10" t="str">
        <f>IF('insert SAMPLES'!B10="","",'insert SAMPLES'!B10)</f>
        <v/>
      </c>
      <c r="E10" t="str">
        <f>IF('insert SAMPLES'!B10="","",'insert SAMPLES'!D10)</f>
        <v/>
      </c>
    </row>
    <row r="11" spans="1:5" ht="14.45" x14ac:dyDescent="0.3">
      <c r="A11" t="str">
        <f t="shared" si="0"/>
        <v/>
      </c>
      <c r="B11" t="str">
        <f t="shared" si="1"/>
        <v/>
      </c>
      <c r="C11" t="str">
        <f>IF('insert SAMPLES'!C11="","",'insert SAMPLES'!C11)</f>
        <v/>
      </c>
      <c r="D11" t="str">
        <f>IF('insert SAMPLES'!B11="","",'insert SAMPLES'!B11)</f>
        <v/>
      </c>
      <c r="E11" t="str">
        <f>IF('insert SAMPLES'!B11="","",'insert SAMPLES'!D11)</f>
        <v/>
      </c>
    </row>
    <row r="12" spans="1:5" ht="14.45" x14ac:dyDescent="0.3">
      <c r="A12" t="str">
        <f t="shared" si="0"/>
        <v/>
      </c>
      <c r="B12" t="str">
        <f t="shared" si="1"/>
        <v/>
      </c>
      <c r="C12" t="str">
        <f>IF('insert SAMPLES'!C12="","",'insert SAMPLES'!C12)</f>
        <v/>
      </c>
      <c r="D12" t="str">
        <f>IF('insert SAMPLES'!B12="","",'insert SAMPLES'!B12)</f>
        <v/>
      </c>
      <c r="E12" t="str">
        <f>IF('insert SAMPLES'!B12="","",'insert SAMPLES'!D12)</f>
        <v/>
      </c>
    </row>
    <row r="13" spans="1:5" ht="14.45" x14ac:dyDescent="0.3">
      <c r="A13" t="str">
        <f t="shared" si="0"/>
        <v/>
      </c>
      <c r="B13" t="str">
        <f t="shared" si="1"/>
        <v/>
      </c>
      <c r="C13" t="str">
        <f>IF('insert SAMPLES'!C13="","",'insert SAMPLES'!C13)</f>
        <v/>
      </c>
      <c r="D13" t="str">
        <f>IF('insert SAMPLES'!B13="","",'insert SAMPLES'!B13)</f>
        <v/>
      </c>
      <c r="E13" t="str">
        <f>IF('insert SAMPLES'!B13="","",'insert SAMPLES'!D13)</f>
        <v/>
      </c>
    </row>
    <row r="14" spans="1:5" ht="14.45" x14ac:dyDescent="0.3">
      <c r="A14" t="str">
        <f t="shared" si="0"/>
        <v/>
      </c>
      <c r="B14" t="str">
        <f t="shared" si="1"/>
        <v/>
      </c>
      <c r="C14" t="str">
        <f>IF('insert SAMPLES'!C14="","",'insert SAMPLES'!C14)</f>
        <v/>
      </c>
      <c r="D14" t="str">
        <f>IF('insert SAMPLES'!B14="","",'insert SAMPLES'!B14)</f>
        <v/>
      </c>
      <c r="E14" t="str">
        <f>IF('insert SAMPLES'!B14="","",'insert SAMPLES'!D14)</f>
        <v/>
      </c>
    </row>
    <row r="15" spans="1:5" ht="14.45" x14ac:dyDescent="0.3">
      <c r="A15" t="str">
        <f t="shared" si="0"/>
        <v/>
      </c>
      <c r="B15" t="str">
        <f t="shared" si="1"/>
        <v/>
      </c>
      <c r="C15" t="str">
        <f>IF('insert SAMPLES'!C15="","",'insert SAMPLES'!C15)</f>
        <v/>
      </c>
      <c r="D15" t="str">
        <f>IF('insert SAMPLES'!B15="","",'insert SAMPLES'!B15)</f>
        <v/>
      </c>
      <c r="E15" t="str">
        <f>IF('insert SAMPLES'!B15="","",'insert SAMPLES'!D15)</f>
        <v/>
      </c>
    </row>
    <row r="16" spans="1:5" ht="14.45" x14ac:dyDescent="0.3">
      <c r="A16" t="str">
        <f t="shared" si="0"/>
        <v/>
      </c>
      <c r="B16" t="str">
        <f t="shared" si="1"/>
        <v/>
      </c>
      <c r="C16" t="str">
        <f>IF('insert SAMPLES'!C16="","",'insert SAMPLES'!C16)</f>
        <v/>
      </c>
      <c r="D16" t="str">
        <f>IF('insert SAMPLES'!B16="","",'insert SAMPLES'!B16)</f>
        <v/>
      </c>
      <c r="E16" t="str">
        <f>IF('insert SAMPLES'!B16="","",'insert SAMPLES'!D16)</f>
        <v/>
      </c>
    </row>
    <row r="17" spans="1:5" ht="14.45" x14ac:dyDescent="0.3">
      <c r="A17" t="str">
        <f t="shared" si="0"/>
        <v/>
      </c>
      <c r="B17" t="str">
        <f t="shared" si="1"/>
        <v/>
      </c>
      <c r="C17" t="str">
        <f>IF('insert SAMPLES'!C17="","",'insert SAMPLES'!C17)</f>
        <v/>
      </c>
      <c r="D17" t="str">
        <f>IF('insert SAMPLES'!B17="","",'insert SAMPLES'!B17)</f>
        <v/>
      </c>
      <c r="E17" t="str">
        <f>IF('insert SAMPLES'!B17="","",'insert SAMPLES'!D17)</f>
        <v/>
      </c>
    </row>
    <row r="18" spans="1:5" x14ac:dyDescent="0.25">
      <c r="A18" t="str">
        <f t="shared" si="0"/>
        <v/>
      </c>
      <c r="B18" t="str">
        <f t="shared" si="1"/>
        <v/>
      </c>
      <c r="C18" t="str">
        <f>IF('insert SAMPLES'!C18="","",'insert SAMPLES'!C18)</f>
        <v/>
      </c>
      <c r="D18" t="str">
        <f>IF('insert SAMPLES'!B18="","",'insert SAMPLES'!B18)</f>
        <v/>
      </c>
      <c r="E18" t="str">
        <f>IF('insert SAMPLES'!B18="","",'insert SAMPLES'!D18)</f>
        <v/>
      </c>
    </row>
    <row r="19" spans="1:5" x14ac:dyDescent="0.25">
      <c r="A19" t="str">
        <f t="shared" si="0"/>
        <v/>
      </c>
      <c r="B19" t="str">
        <f t="shared" si="1"/>
        <v/>
      </c>
      <c r="C19" t="str">
        <f>IF('insert SAMPLES'!C19="","",'insert SAMPLES'!C19)</f>
        <v/>
      </c>
      <c r="D19" t="str">
        <f>IF('insert SAMPLES'!B19="","",'insert SAMPLES'!B19)</f>
        <v/>
      </c>
      <c r="E19" t="str">
        <f>IF('insert SAMPLES'!B19="","",'insert SAMPLES'!D19)</f>
        <v/>
      </c>
    </row>
    <row r="20" spans="1:5" x14ac:dyDescent="0.25">
      <c r="A20" t="str">
        <f t="shared" si="0"/>
        <v/>
      </c>
      <c r="B20" t="str">
        <f t="shared" si="1"/>
        <v/>
      </c>
      <c r="C20" t="str">
        <f>IF('insert SAMPLES'!C20="","",'insert SAMPLES'!C20)</f>
        <v/>
      </c>
      <c r="D20" t="str">
        <f>IF('insert SAMPLES'!B20="","",'insert SAMPLES'!B20)</f>
        <v/>
      </c>
      <c r="E20" t="str">
        <f>IF('insert SAMPLES'!B20="","",'insert SAMPLES'!D20)</f>
        <v/>
      </c>
    </row>
    <row r="21" spans="1:5" x14ac:dyDescent="0.25">
      <c r="A21" t="str">
        <f t="shared" si="0"/>
        <v/>
      </c>
      <c r="B21" t="str">
        <f t="shared" si="1"/>
        <v/>
      </c>
      <c r="C21" t="str">
        <f>IF('insert SAMPLES'!C21="","",'insert SAMPLES'!C21)</f>
        <v/>
      </c>
      <c r="D21" t="str">
        <f>IF('insert SAMPLES'!B21="","",'insert SAMPLES'!B21)</f>
        <v/>
      </c>
      <c r="E21" t="str">
        <f>IF('insert SAMPLES'!B21="","",'insert SAMPLES'!D21)</f>
        <v/>
      </c>
    </row>
    <row r="22" spans="1:5" x14ac:dyDescent="0.25">
      <c r="A22" t="str">
        <f t="shared" si="0"/>
        <v/>
      </c>
      <c r="B22" t="str">
        <f t="shared" si="1"/>
        <v/>
      </c>
      <c r="C22" t="str">
        <f>IF('insert SAMPLES'!C22="","",'insert SAMPLES'!C22)</f>
        <v/>
      </c>
      <c r="D22" t="str">
        <f>IF('insert SAMPLES'!B22="","",'insert SAMPLES'!B22)</f>
        <v/>
      </c>
      <c r="E22" t="str">
        <f>IF('insert SAMPLES'!B22="","",'insert SAMPLES'!D22)</f>
        <v/>
      </c>
    </row>
    <row r="23" spans="1:5" x14ac:dyDescent="0.25">
      <c r="A23" t="str">
        <f t="shared" si="0"/>
        <v/>
      </c>
      <c r="B23" t="str">
        <f t="shared" si="1"/>
        <v/>
      </c>
      <c r="C23" t="str">
        <f>IF('insert SAMPLES'!C23="","",'insert SAMPLES'!C23)</f>
        <v/>
      </c>
      <c r="D23" t="str">
        <f>IF('insert SAMPLES'!B23="","",'insert SAMPLES'!B23)</f>
        <v/>
      </c>
      <c r="E23" t="str">
        <f>IF('insert SAMPLES'!B23="","",'insert SAMPLES'!D23)</f>
        <v/>
      </c>
    </row>
    <row r="24" spans="1:5" x14ac:dyDescent="0.25">
      <c r="A24" t="str">
        <f t="shared" si="0"/>
        <v/>
      </c>
      <c r="B24" t="str">
        <f t="shared" si="1"/>
        <v/>
      </c>
      <c r="C24" t="str">
        <f>IF('insert SAMPLES'!C24="","",'insert SAMPLES'!C24)</f>
        <v/>
      </c>
      <c r="D24" t="str">
        <f>IF('insert SAMPLES'!B24="","",'insert SAMPLES'!B24)</f>
        <v/>
      </c>
      <c r="E24" t="str">
        <f>IF('insert SAMPLES'!B24="","",'insert SAMPLES'!D24)</f>
        <v/>
      </c>
    </row>
    <row r="25" spans="1:5" x14ac:dyDescent="0.25">
      <c r="A25" t="str">
        <f t="shared" si="0"/>
        <v/>
      </c>
      <c r="B25" t="str">
        <f t="shared" si="1"/>
        <v/>
      </c>
      <c r="C25" t="str">
        <f>IF('insert SAMPLES'!C25="","",'insert SAMPLES'!C25)</f>
        <v/>
      </c>
      <c r="D25" t="str">
        <f>IF('insert SAMPLES'!B25="","",'insert SAMPLES'!B25)</f>
        <v/>
      </c>
      <c r="E25" t="str">
        <f>IF('insert SAMPLES'!B25="","",'insert SAMPLES'!D25)</f>
        <v/>
      </c>
    </row>
    <row r="26" spans="1:5" x14ac:dyDescent="0.25">
      <c r="A26" t="str">
        <f t="shared" si="0"/>
        <v/>
      </c>
      <c r="B26" t="str">
        <f t="shared" si="1"/>
        <v/>
      </c>
      <c r="C26" t="str">
        <f>IF('insert SAMPLES'!C26="","",'insert SAMPLES'!C26)</f>
        <v/>
      </c>
      <c r="D26" t="str">
        <f>IF('insert SAMPLES'!B26="","",'insert SAMPLES'!B26)</f>
        <v/>
      </c>
      <c r="E26" t="str">
        <f>IF('insert SAMPLES'!B26="","",'insert SAMPLES'!D26)</f>
        <v/>
      </c>
    </row>
    <row r="27" spans="1:5" x14ac:dyDescent="0.25">
      <c r="A27" t="str">
        <f t="shared" si="0"/>
        <v/>
      </c>
      <c r="B27" t="str">
        <f t="shared" si="1"/>
        <v/>
      </c>
      <c r="C27" t="str">
        <f>IF('insert SAMPLES'!C27="","",'insert SAMPLES'!C27)</f>
        <v/>
      </c>
      <c r="D27" t="str">
        <f>IF('insert SAMPLES'!B27="","",'insert SAMPLES'!B27)</f>
        <v/>
      </c>
      <c r="E27" t="str">
        <f>IF('insert SAMPLES'!B27="","",'insert SAMPLES'!D27)</f>
        <v/>
      </c>
    </row>
    <row r="28" spans="1:5" x14ac:dyDescent="0.25">
      <c r="A28" t="str">
        <f t="shared" si="0"/>
        <v/>
      </c>
      <c r="B28" t="str">
        <f t="shared" si="1"/>
        <v/>
      </c>
      <c r="C28" t="str">
        <f>IF('insert SAMPLES'!C28="","",'insert SAMPLES'!C28)</f>
        <v/>
      </c>
      <c r="D28" t="str">
        <f>IF('insert SAMPLES'!B28="","",'insert SAMPLES'!B28)</f>
        <v/>
      </c>
      <c r="E28" t="str">
        <f>IF('insert SAMPLES'!B28="","",'insert SAMPLES'!D28)</f>
        <v/>
      </c>
    </row>
    <row r="29" spans="1:5" x14ac:dyDescent="0.25">
      <c r="A29" t="str">
        <f t="shared" si="0"/>
        <v/>
      </c>
      <c r="B29" t="str">
        <f t="shared" si="1"/>
        <v/>
      </c>
      <c r="C29" t="str">
        <f>IF('insert SAMPLES'!C29="","",'insert SAMPLES'!C29)</f>
        <v/>
      </c>
      <c r="D29" t="str">
        <f>IF('insert SAMPLES'!B29="","",'insert SAMPLES'!B29)</f>
        <v/>
      </c>
      <c r="E29" t="str">
        <f>IF('insert SAMPLES'!B29="","",'insert SAMPLES'!D29)</f>
        <v/>
      </c>
    </row>
    <row r="30" spans="1:5" x14ac:dyDescent="0.25">
      <c r="A30" t="str">
        <f t="shared" si="0"/>
        <v/>
      </c>
      <c r="B30" t="str">
        <f t="shared" si="1"/>
        <v/>
      </c>
      <c r="C30" t="str">
        <f>IF('insert SAMPLES'!C30="","",'insert SAMPLES'!C30)</f>
        <v/>
      </c>
      <c r="D30" t="str">
        <f>IF('insert SAMPLES'!B30="","",'insert SAMPLES'!B30)</f>
        <v/>
      </c>
      <c r="E30" t="str">
        <f>IF('insert SAMPLES'!B30="","",'insert SAMPLES'!D30)</f>
        <v/>
      </c>
    </row>
    <row r="31" spans="1:5" x14ac:dyDescent="0.25">
      <c r="A31" t="str">
        <f t="shared" si="0"/>
        <v/>
      </c>
      <c r="B31" t="str">
        <f t="shared" si="1"/>
        <v/>
      </c>
      <c r="C31" t="str">
        <f>IF('insert SAMPLES'!C31="","",'insert SAMPLES'!C31)</f>
        <v/>
      </c>
      <c r="D31" t="str">
        <f>IF('insert SAMPLES'!B31="","",'insert SAMPLES'!B31)</f>
        <v/>
      </c>
      <c r="E31" t="str">
        <f>IF('insert SAMPLES'!B31="","",'insert SAMPLES'!D31)</f>
        <v/>
      </c>
    </row>
    <row r="32" spans="1:5" x14ac:dyDescent="0.25">
      <c r="A32" t="str">
        <f t="shared" si="0"/>
        <v/>
      </c>
      <c r="B32" t="str">
        <f t="shared" si="1"/>
        <v/>
      </c>
      <c r="C32" t="str">
        <f>IF('insert SAMPLES'!C32="","",'insert SAMPLES'!C32)</f>
        <v/>
      </c>
      <c r="D32" t="str">
        <f>IF('insert SAMPLES'!B32="","",'insert SAMPLES'!B32)</f>
        <v/>
      </c>
      <c r="E32" t="str">
        <f>IF('insert SAMPLES'!B32="","",'insert SAMPLES'!D32)</f>
        <v/>
      </c>
    </row>
    <row r="33" spans="1:5" x14ac:dyDescent="0.25">
      <c r="A33" t="str">
        <f t="shared" si="0"/>
        <v/>
      </c>
      <c r="B33" t="str">
        <f t="shared" si="1"/>
        <v/>
      </c>
      <c r="C33" t="str">
        <f>IF('insert SAMPLES'!C33="","",'insert SAMPLES'!C33)</f>
        <v/>
      </c>
      <c r="D33" t="str">
        <f>IF('insert SAMPLES'!B33="","",'insert SAMPLES'!B33)</f>
        <v/>
      </c>
      <c r="E33" t="str">
        <f>IF('insert SAMPLES'!B33="","",'insert SAMPLES'!D33)</f>
        <v/>
      </c>
    </row>
    <row r="34" spans="1:5" x14ac:dyDescent="0.25">
      <c r="A34" t="str">
        <f t="shared" ref="A34:A65" si="2">IF(B34="","",ROW(D34)-1)</f>
        <v/>
      </c>
      <c r="B34" t="str">
        <f t="shared" si="1"/>
        <v/>
      </c>
      <c r="C34" t="str">
        <f>IF('insert SAMPLES'!C34="","",'insert SAMPLES'!C34)</f>
        <v/>
      </c>
      <c r="D34" t="str">
        <f>IF('insert SAMPLES'!B34="","",'insert SAMPLES'!B34)</f>
        <v/>
      </c>
      <c r="E34" t="str">
        <f>IF('insert SAMPLES'!B34="","",'insert SAMPLES'!D34)</f>
        <v/>
      </c>
    </row>
    <row r="35" spans="1:5" x14ac:dyDescent="0.25">
      <c r="A35" t="str">
        <f t="shared" si="2"/>
        <v/>
      </c>
      <c r="B35" t="str">
        <f t="shared" si="1"/>
        <v/>
      </c>
      <c r="C35" t="str">
        <f>IF('insert SAMPLES'!C35="","",'insert SAMPLES'!C35)</f>
        <v/>
      </c>
      <c r="D35" t="str">
        <f>IF('insert SAMPLES'!B35="","",'insert SAMPLES'!B35)</f>
        <v/>
      </c>
      <c r="E35" t="str">
        <f>IF('insert SAMPLES'!B35="","",'insert SAMPLES'!D35)</f>
        <v/>
      </c>
    </row>
    <row r="36" spans="1:5" x14ac:dyDescent="0.25">
      <c r="A36" t="str">
        <f t="shared" si="2"/>
        <v/>
      </c>
      <c r="B36" t="str">
        <f t="shared" si="1"/>
        <v/>
      </c>
      <c r="C36" t="str">
        <f>IF('insert SAMPLES'!C36="","",'insert SAMPLES'!C36)</f>
        <v/>
      </c>
      <c r="D36" t="str">
        <f>IF('insert SAMPLES'!B36="","",'insert SAMPLES'!B36)</f>
        <v/>
      </c>
      <c r="E36" t="str">
        <f>IF('insert SAMPLES'!B36="","",'insert SAMPLES'!D36)</f>
        <v/>
      </c>
    </row>
    <row r="37" spans="1:5" x14ac:dyDescent="0.25">
      <c r="A37" t="str">
        <f t="shared" si="2"/>
        <v/>
      </c>
      <c r="B37" t="str">
        <f t="shared" si="1"/>
        <v/>
      </c>
      <c r="C37" t="str">
        <f>IF('insert SAMPLES'!C37="","",'insert SAMPLES'!C37)</f>
        <v/>
      </c>
      <c r="D37" t="str">
        <f>IF('insert SAMPLES'!B37="","",'insert SAMPLES'!B37)</f>
        <v/>
      </c>
      <c r="E37" t="str">
        <f>IF('insert SAMPLES'!B37="","",'insert SAMPLES'!D37)</f>
        <v/>
      </c>
    </row>
    <row r="38" spans="1:5" x14ac:dyDescent="0.25">
      <c r="A38" t="str">
        <f t="shared" si="2"/>
        <v/>
      </c>
      <c r="B38" t="str">
        <f t="shared" si="1"/>
        <v/>
      </c>
      <c r="C38" t="str">
        <f>IF('insert SAMPLES'!C38="","",'insert SAMPLES'!C38)</f>
        <v/>
      </c>
      <c r="D38" t="str">
        <f>IF('insert SAMPLES'!B38="","",'insert SAMPLES'!B38)</f>
        <v/>
      </c>
      <c r="E38" t="str">
        <f>IF('insert SAMPLES'!B38="","",'insert SAMPLES'!D38)</f>
        <v/>
      </c>
    </row>
    <row r="39" spans="1:5" x14ac:dyDescent="0.25">
      <c r="A39" t="str">
        <f t="shared" si="2"/>
        <v/>
      </c>
      <c r="B39" t="str">
        <f t="shared" si="1"/>
        <v/>
      </c>
      <c r="C39" t="str">
        <f>IF('insert SAMPLES'!C39="","",'insert SAMPLES'!C39)</f>
        <v/>
      </c>
      <c r="D39" t="str">
        <f>IF('insert SAMPLES'!B39="","",'insert SAMPLES'!B39)</f>
        <v/>
      </c>
      <c r="E39" t="str">
        <f>IF('insert SAMPLES'!B39="","",'insert SAMPLES'!D39)</f>
        <v/>
      </c>
    </row>
    <row r="40" spans="1:5" x14ac:dyDescent="0.25">
      <c r="A40" t="str">
        <f t="shared" si="2"/>
        <v/>
      </c>
      <c r="B40" t="str">
        <f t="shared" si="1"/>
        <v/>
      </c>
      <c r="C40" t="str">
        <f>IF('insert SAMPLES'!C40="","",'insert SAMPLES'!C40)</f>
        <v/>
      </c>
      <c r="D40" t="str">
        <f>IF('insert SAMPLES'!B40="","",'insert SAMPLES'!B40)</f>
        <v/>
      </c>
      <c r="E40" t="str">
        <f>IF('insert SAMPLES'!B40="","",'insert SAMPLES'!D40)</f>
        <v/>
      </c>
    </row>
    <row r="41" spans="1:5" x14ac:dyDescent="0.25">
      <c r="A41" t="str">
        <f t="shared" si="2"/>
        <v/>
      </c>
      <c r="B41" t="str">
        <f t="shared" si="1"/>
        <v/>
      </c>
      <c r="C41" t="str">
        <f>IF('insert SAMPLES'!C41="","",'insert SAMPLES'!C41)</f>
        <v/>
      </c>
      <c r="D41" t="str">
        <f>IF('insert SAMPLES'!B41="","",'insert SAMPLES'!B41)</f>
        <v/>
      </c>
      <c r="E41" t="str">
        <f>IF('insert SAMPLES'!B41="","",'insert SAMPLES'!D41)</f>
        <v/>
      </c>
    </row>
    <row r="42" spans="1:5" x14ac:dyDescent="0.25">
      <c r="A42" t="str">
        <f t="shared" si="2"/>
        <v/>
      </c>
      <c r="B42" t="str">
        <f t="shared" si="1"/>
        <v/>
      </c>
      <c r="C42" t="str">
        <f>IF('insert SAMPLES'!C42="","",'insert SAMPLES'!C42)</f>
        <v/>
      </c>
      <c r="D42" t="str">
        <f>IF('insert SAMPLES'!B42="","",'insert SAMPLES'!B42)</f>
        <v/>
      </c>
      <c r="E42" t="str">
        <f>IF('insert SAMPLES'!B42="","",'insert SAMPLES'!D42)</f>
        <v/>
      </c>
    </row>
    <row r="43" spans="1:5" x14ac:dyDescent="0.25">
      <c r="A43" t="str">
        <f t="shared" si="2"/>
        <v/>
      </c>
      <c r="B43" t="str">
        <f t="shared" si="1"/>
        <v/>
      </c>
      <c r="C43" t="str">
        <f>IF('insert SAMPLES'!C43="","",'insert SAMPLES'!C43)</f>
        <v/>
      </c>
      <c r="D43" t="str">
        <f>IF('insert SAMPLES'!B43="","",'insert SAMPLES'!B43)</f>
        <v/>
      </c>
      <c r="E43" t="str">
        <f>IF('insert SAMPLES'!B43="","",'insert SAMPLES'!D43)</f>
        <v/>
      </c>
    </row>
    <row r="44" spans="1:5" x14ac:dyDescent="0.25">
      <c r="A44" t="str">
        <f t="shared" si="2"/>
        <v/>
      </c>
      <c r="B44" t="str">
        <f t="shared" si="1"/>
        <v/>
      </c>
      <c r="C44" t="str">
        <f>IF('insert SAMPLES'!C44="","",'insert SAMPLES'!C44)</f>
        <v/>
      </c>
      <c r="D44" t="str">
        <f>IF('insert SAMPLES'!B44="","",'insert SAMPLES'!B44)</f>
        <v/>
      </c>
      <c r="E44" t="str">
        <f>IF('insert SAMPLES'!B44="","",'insert SAMPLES'!D44)</f>
        <v/>
      </c>
    </row>
    <row r="45" spans="1:5" x14ac:dyDescent="0.25">
      <c r="A45" t="str">
        <f t="shared" si="2"/>
        <v/>
      </c>
      <c r="B45" t="str">
        <f t="shared" si="1"/>
        <v/>
      </c>
      <c r="C45" t="str">
        <f>IF('insert SAMPLES'!C45="","",'insert SAMPLES'!C45)</f>
        <v/>
      </c>
      <c r="D45" t="str">
        <f>IF('insert SAMPLES'!B45="","",'insert SAMPLES'!B45)</f>
        <v/>
      </c>
      <c r="E45" t="str">
        <f>IF('insert SAMPLES'!B45="","",'insert SAMPLES'!D45)</f>
        <v/>
      </c>
    </row>
    <row r="46" spans="1:5" x14ac:dyDescent="0.25">
      <c r="A46" t="str">
        <f t="shared" si="2"/>
        <v/>
      </c>
      <c r="B46" t="str">
        <f t="shared" si="1"/>
        <v/>
      </c>
      <c r="C46" t="str">
        <f>IF('insert SAMPLES'!C46="","",'insert SAMPLES'!C46)</f>
        <v/>
      </c>
      <c r="D46" t="str">
        <f>IF('insert SAMPLES'!B46="","",'insert SAMPLES'!B46)</f>
        <v/>
      </c>
      <c r="E46" t="str">
        <f>IF('insert SAMPLES'!B46="","",'insert SAMPLES'!D46)</f>
        <v/>
      </c>
    </row>
    <row r="47" spans="1:5" x14ac:dyDescent="0.25">
      <c r="A47" t="str">
        <f t="shared" si="2"/>
        <v/>
      </c>
      <c r="B47" t="str">
        <f t="shared" si="1"/>
        <v/>
      </c>
      <c r="C47" t="str">
        <f>IF('insert SAMPLES'!C47="","",'insert SAMPLES'!C47)</f>
        <v/>
      </c>
      <c r="D47" t="str">
        <f>IF('insert SAMPLES'!B47="","",'insert SAMPLES'!B47)</f>
        <v/>
      </c>
      <c r="E47" t="str">
        <f>IF('insert SAMPLES'!B47="","",'insert SAMPLES'!D47)</f>
        <v/>
      </c>
    </row>
    <row r="48" spans="1:5" x14ac:dyDescent="0.25">
      <c r="A48" t="str">
        <f t="shared" si="2"/>
        <v/>
      </c>
      <c r="B48" t="str">
        <f t="shared" si="1"/>
        <v/>
      </c>
      <c r="C48" t="str">
        <f>IF('insert SAMPLES'!C48="","",'insert SAMPLES'!C48)</f>
        <v/>
      </c>
      <c r="D48" t="str">
        <f>IF('insert SAMPLES'!B48="","",'insert SAMPLES'!B48)</f>
        <v/>
      </c>
      <c r="E48" t="str">
        <f>IF('insert SAMPLES'!B48="","",'insert SAMPLES'!D48)</f>
        <v/>
      </c>
    </row>
    <row r="49" spans="1:5" x14ac:dyDescent="0.25">
      <c r="A49" t="str">
        <f t="shared" si="2"/>
        <v/>
      </c>
      <c r="B49" t="str">
        <f t="shared" si="1"/>
        <v/>
      </c>
      <c r="C49" t="str">
        <f>IF('insert SAMPLES'!C49="","",'insert SAMPLES'!C49)</f>
        <v/>
      </c>
      <c r="D49" t="str">
        <f>IF('insert SAMPLES'!B49="","",'insert SAMPLES'!B49)</f>
        <v/>
      </c>
      <c r="E49" t="str">
        <f>IF('insert SAMPLES'!B49="","",'insert SAMPLES'!D49)</f>
        <v/>
      </c>
    </row>
    <row r="50" spans="1:5" x14ac:dyDescent="0.25">
      <c r="A50" t="str">
        <f t="shared" si="2"/>
        <v/>
      </c>
      <c r="B50" t="str">
        <f t="shared" si="1"/>
        <v/>
      </c>
      <c r="C50" t="str">
        <f>IF('insert SAMPLES'!C50="","",'insert SAMPLES'!C50)</f>
        <v/>
      </c>
      <c r="D50" t="str">
        <f>IF('insert SAMPLES'!B50="","",'insert SAMPLES'!B50)</f>
        <v/>
      </c>
      <c r="E50" t="str">
        <f>IF('insert SAMPLES'!B50="","",'insert SAMPLES'!D50)</f>
        <v/>
      </c>
    </row>
    <row r="51" spans="1:5" x14ac:dyDescent="0.25">
      <c r="A51" t="str">
        <f t="shared" si="2"/>
        <v/>
      </c>
      <c r="B51" t="str">
        <f t="shared" si="1"/>
        <v/>
      </c>
      <c r="C51" t="str">
        <f>IF('insert SAMPLES'!C51="","",'insert SAMPLES'!C51)</f>
        <v/>
      </c>
      <c r="D51" t="str">
        <f>IF('insert SAMPLES'!B51="","",'insert SAMPLES'!B51)</f>
        <v/>
      </c>
      <c r="E51" t="str">
        <f>IF('insert SAMPLES'!B51="","",'insert SAMPLES'!D51)</f>
        <v/>
      </c>
    </row>
    <row r="52" spans="1:5" x14ac:dyDescent="0.25">
      <c r="A52" t="str">
        <f t="shared" si="2"/>
        <v/>
      </c>
      <c r="B52" t="str">
        <f t="shared" si="1"/>
        <v/>
      </c>
      <c r="C52" t="str">
        <f>IF('insert SAMPLES'!C52="","",'insert SAMPLES'!C52)</f>
        <v/>
      </c>
      <c r="D52" t="str">
        <f>IF('insert SAMPLES'!B52="","",'insert SAMPLES'!B52)</f>
        <v/>
      </c>
      <c r="E52" t="str">
        <f>IF('insert SAMPLES'!B52="","",'insert SAMPLES'!D52)</f>
        <v/>
      </c>
    </row>
    <row r="53" spans="1:5" x14ac:dyDescent="0.25">
      <c r="A53" t="str">
        <f t="shared" si="2"/>
        <v/>
      </c>
      <c r="B53" t="str">
        <f t="shared" si="1"/>
        <v/>
      </c>
      <c r="C53" t="str">
        <f>IF('insert SAMPLES'!C53="","",'insert SAMPLES'!C53)</f>
        <v/>
      </c>
      <c r="D53" t="str">
        <f>IF('insert SAMPLES'!B53="","",'insert SAMPLES'!B53)</f>
        <v/>
      </c>
      <c r="E53" t="str">
        <f>IF('insert SAMPLES'!B53="","",'insert SAMPLES'!D53)</f>
        <v/>
      </c>
    </row>
    <row r="54" spans="1:5" x14ac:dyDescent="0.25">
      <c r="A54" t="str">
        <f t="shared" si="2"/>
        <v/>
      </c>
      <c r="B54" t="str">
        <f t="shared" si="1"/>
        <v/>
      </c>
      <c r="C54" t="str">
        <f>IF('insert SAMPLES'!C54="","",'insert SAMPLES'!C54)</f>
        <v/>
      </c>
      <c r="D54" t="str">
        <f>IF('insert SAMPLES'!B54="","",'insert SAMPLES'!B54)</f>
        <v/>
      </c>
      <c r="E54" t="str">
        <f>IF('insert SAMPLES'!B54="","",'insert SAMPLES'!D54)</f>
        <v/>
      </c>
    </row>
    <row r="55" spans="1:5" x14ac:dyDescent="0.25">
      <c r="A55" t="str">
        <f t="shared" si="2"/>
        <v/>
      </c>
      <c r="B55" t="str">
        <f t="shared" si="1"/>
        <v/>
      </c>
      <c r="C55" t="str">
        <f>IF('insert SAMPLES'!C55="","",'insert SAMPLES'!C55)</f>
        <v/>
      </c>
      <c r="D55" t="str">
        <f>IF('insert SAMPLES'!B55="","",'insert SAMPLES'!B55)</f>
        <v/>
      </c>
      <c r="E55" t="str">
        <f>IF('insert SAMPLES'!B55="","",'insert SAMPLES'!D55)</f>
        <v/>
      </c>
    </row>
    <row r="56" spans="1:5" x14ac:dyDescent="0.25">
      <c r="A56" t="str">
        <f t="shared" si="2"/>
        <v/>
      </c>
      <c r="B56" t="str">
        <f t="shared" si="1"/>
        <v/>
      </c>
      <c r="C56" t="str">
        <f>IF('insert SAMPLES'!C56="","",'insert SAMPLES'!C56)</f>
        <v/>
      </c>
      <c r="D56" t="str">
        <f>IF('insert SAMPLES'!B56="","",'insert SAMPLES'!B56)</f>
        <v/>
      </c>
      <c r="E56" t="str">
        <f>IF('insert SAMPLES'!B56="","",'insert SAMPLES'!D56)</f>
        <v/>
      </c>
    </row>
    <row r="57" spans="1:5" x14ac:dyDescent="0.25">
      <c r="A57" t="str">
        <f t="shared" si="2"/>
        <v/>
      </c>
      <c r="B57" t="str">
        <f t="shared" si="1"/>
        <v/>
      </c>
      <c r="C57" t="str">
        <f>IF('insert SAMPLES'!C57="","",'insert SAMPLES'!C57)</f>
        <v/>
      </c>
      <c r="D57" t="str">
        <f>IF('insert SAMPLES'!B57="","",'insert SAMPLES'!B57)</f>
        <v/>
      </c>
      <c r="E57" t="str">
        <f>IF('insert SAMPLES'!B57="","",'insert SAMPLES'!D57)</f>
        <v/>
      </c>
    </row>
    <row r="58" spans="1:5" x14ac:dyDescent="0.25">
      <c r="A58" t="str">
        <f t="shared" si="2"/>
        <v/>
      </c>
      <c r="B58" t="str">
        <f t="shared" si="1"/>
        <v/>
      </c>
      <c r="C58" t="str">
        <f>IF('insert SAMPLES'!C58="","",'insert SAMPLES'!C58)</f>
        <v/>
      </c>
      <c r="D58" t="str">
        <f>IF('insert SAMPLES'!B58="","",'insert SAMPLES'!B58)</f>
        <v/>
      </c>
      <c r="E58" t="str">
        <f>IF('insert SAMPLES'!B58="","",'insert SAMPLES'!D58)</f>
        <v/>
      </c>
    </row>
    <row r="59" spans="1:5" x14ac:dyDescent="0.25">
      <c r="A59" t="str">
        <f t="shared" si="2"/>
        <v/>
      </c>
      <c r="B59" t="str">
        <f t="shared" si="1"/>
        <v/>
      </c>
      <c r="C59" t="str">
        <f>IF('insert SAMPLES'!C59="","",'insert SAMPLES'!C59)</f>
        <v/>
      </c>
      <c r="D59" t="str">
        <f>IF('insert SAMPLES'!B59="","",'insert SAMPLES'!B59)</f>
        <v/>
      </c>
      <c r="E59" t="str">
        <f>IF('insert SAMPLES'!B59="","",'insert SAMPLES'!D59)</f>
        <v/>
      </c>
    </row>
    <row r="60" spans="1:5" x14ac:dyDescent="0.25">
      <c r="A60" t="str">
        <f t="shared" si="2"/>
        <v/>
      </c>
      <c r="B60" t="str">
        <f t="shared" si="1"/>
        <v/>
      </c>
      <c r="C60" t="str">
        <f>IF('insert SAMPLES'!C60="","",'insert SAMPLES'!C60)</f>
        <v/>
      </c>
      <c r="D60" t="str">
        <f>IF('insert SAMPLES'!B60="","",'insert SAMPLES'!B60)</f>
        <v/>
      </c>
      <c r="E60" t="str">
        <f>IF('insert SAMPLES'!B60="","",'insert SAMPLES'!D60)</f>
        <v/>
      </c>
    </row>
    <row r="61" spans="1:5" x14ac:dyDescent="0.25">
      <c r="A61" t="str">
        <f t="shared" si="2"/>
        <v/>
      </c>
      <c r="B61" t="str">
        <f t="shared" si="1"/>
        <v/>
      </c>
      <c r="C61" t="str">
        <f>IF('insert SAMPLES'!C61="","",'insert SAMPLES'!C61)</f>
        <v/>
      </c>
      <c r="D61" t="str">
        <f>IF('insert SAMPLES'!B61="","",'insert SAMPLES'!B61)</f>
        <v/>
      </c>
      <c r="E61" t="str">
        <f>IF('insert SAMPLES'!B61="","",'insert SAMPLES'!D61)</f>
        <v/>
      </c>
    </row>
    <row r="62" spans="1:5" x14ac:dyDescent="0.25">
      <c r="A62" t="str">
        <f t="shared" si="2"/>
        <v/>
      </c>
      <c r="B62" t="str">
        <f t="shared" si="1"/>
        <v/>
      </c>
      <c r="C62" t="str">
        <f>IF('insert SAMPLES'!C62="","",'insert SAMPLES'!C62)</f>
        <v/>
      </c>
      <c r="D62" t="str">
        <f>IF('insert SAMPLES'!B62="","",'insert SAMPLES'!B62)</f>
        <v/>
      </c>
      <c r="E62" t="str">
        <f>IF('insert SAMPLES'!B62="","",'insert SAMPLES'!D62)</f>
        <v/>
      </c>
    </row>
    <row r="63" spans="1:5" x14ac:dyDescent="0.25">
      <c r="A63" t="str">
        <f t="shared" si="2"/>
        <v/>
      </c>
      <c r="B63" t="str">
        <f t="shared" si="1"/>
        <v/>
      </c>
      <c r="C63" t="str">
        <f>IF('insert SAMPLES'!C63="","",'insert SAMPLES'!C63)</f>
        <v/>
      </c>
      <c r="D63" t="str">
        <f>IF('insert SAMPLES'!B63="","",'insert SAMPLES'!B63)</f>
        <v/>
      </c>
      <c r="E63" t="str">
        <f>IF('insert SAMPLES'!B63="","",'insert SAMPLES'!D63)</f>
        <v/>
      </c>
    </row>
    <row r="64" spans="1:5" x14ac:dyDescent="0.25">
      <c r="A64" t="str">
        <f t="shared" si="2"/>
        <v/>
      </c>
      <c r="B64" t="str">
        <f t="shared" si="1"/>
        <v/>
      </c>
      <c r="C64" t="str">
        <f>IF('insert SAMPLES'!C64="","",'insert SAMPLES'!C64)</f>
        <v/>
      </c>
      <c r="D64" t="str">
        <f>IF('insert SAMPLES'!B64="","",'insert SAMPLES'!B64)</f>
        <v/>
      </c>
      <c r="E64" t="str">
        <f>IF('insert SAMPLES'!B64="","",'insert SAMPLES'!D64)</f>
        <v/>
      </c>
    </row>
    <row r="65" spans="1:5" x14ac:dyDescent="0.25">
      <c r="A65" t="str">
        <f t="shared" si="2"/>
        <v/>
      </c>
      <c r="B65" t="str">
        <f t="shared" si="1"/>
        <v/>
      </c>
      <c r="C65" t="str">
        <f>IF('insert SAMPLES'!C65="","",'insert SAMPLES'!C65)</f>
        <v/>
      </c>
      <c r="D65" t="str">
        <f>IF('insert SAMPLES'!B65="","",'insert SAMPLES'!B65)</f>
        <v/>
      </c>
      <c r="E65" t="str">
        <f>IF('insert SAMPLES'!B65="","",'insert SAMPLES'!D65)</f>
        <v/>
      </c>
    </row>
    <row r="66" spans="1:5" x14ac:dyDescent="0.25">
      <c r="A66" t="str">
        <f t="shared" ref="A66:A97" si="3">IF(B66="","",ROW(D66)-1)</f>
        <v/>
      </c>
      <c r="B66" t="str">
        <f t="shared" si="1"/>
        <v/>
      </c>
      <c r="C66" t="str">
        <f>IF('insert SAMPLES'!C66="","",'insert SAMPLES'!C66)</f>
        <v/>
      </c>
      <c r="D66" t="str">
        <f>IF('insert SAMPLES'!B66="","",'insert SAMPLES'!B66)</f>
        <v/>
      </c>
      <c r="E66" t="str">
        <f>IF('insert SAMPLES'!B66="","",'insert SAMPLES'!D66)</f>
        <v/>
      </c>
    </row>
    <row r="67" spans="1:5" x14ac:dyDescent="0.25">
      <c r="A67" t="str">
        <f t="shared" si="3"/>
        <v/>
      </c>
      <c r="B67" t="str">
        <f t="shared" ref="B67:B122" si="4">IF(AND(C67="",D67=""),"",CONCATENATE(D67,"(",C67,")"))</f>
        <v/>
      </c>
      <c r="C67" t="str">
        <f>IF('insert SAMPLES'!C67="","",'insert SAMPLES'!C67)</f>
        <v/>
      </c>
      <c r="D67" t="str">
        <f>IF('insert SAMPLES'!B67="","",'insert SAMPLES'!B67)</f>
        <v/>
      </c>
      <c r="E67" t="str">
        <f>IF('insert SAMPLES'!B67="","",'insert SAMPLES'!D67)</f>
        <v/>
      </c>
    </row>
    <row r="68" spans="1:5" x14ac:dyDescent="0.25">
      <c r="A68" t="str">
        <f t="shared" si="3"/>
        <v/>
      </c>
      <c r="B68" t="str">
        <f t="shared" si="4"/>
        <v/>
      </c>
      <c r="C68" t="str">
        <f>IF('insert SAMPLES'!C68="","",'insert SAMPLES'!C68)</f>
        <v/>
      </c>
      <c r="D68" t="str">
        <f>IF('insert SAMPLES'!B68="","",'insert SAMPLES'!B68)</f>
        <v/>
      </c>
      <c r="E68" t="str">
        <f>IF('insert SAMPLES'!B68="","",'insert SAMPLES'!D68)</f>
        <v/>
      </c>
    </row>
    <row r="69" spans="1:5" x14ac:dyDescent="0.25">
      <c r="A69" t="str">
        <f t="shared" si="3"/>
        <v/>
      </c>
      <c r="B69" t="str">
        <f t="shared" si="4"/>
        <v/>
      </c>
      <c r="C69" t="str">
        <f>IF('insert SAMPLES'!C69="","",'insert SAMPLES'!C69)</f>
        <v/>
      </c>
      <c r="D69" t="str">
        <f>IF('insert SAMPLES'!B69="","",'insert SAMPLES'!B69)</f>
        <v/>
      </c>
      <c r="E69" t="str">
        <f>IF('insert SAMPLES'!B69="","",'insert SAMPLES'!D69)</f>
        <v/>
      </c>
    </row>
    <row r="70" spans="1:5" x14ac:dyDescent="0.25">
      <c r="A70" t="str">
        <f t="shared" si="3"/>
        <v/>
      </c>
      <c r="B70" t="str">
        <f t="shared" si="4"/>
        <v/>
      </c>
      <c r="C70" t="str">
        <f>IF('insert SAMPLES'!C70="","",'insert SAMPLES'!C70)</f>
        <v/>
      </c>
      <c r="D70" t="str">
        <f>IF('insert SAMPLES'!B70="","",'insert SAMPLES'!B70)</f>
        <v/>
      </c>
      <c r="E70" t="str">
        <f>IF('insert SAMPLES'!B70="","",'insert SAMPLES'!D70)</f>
        <v/>
      </c>
    </row>
    <row r="71" spans="1:5" x14ac:dyDescent="0.25">
      <c r="A71" t="str">
        <f t="shared" si="3"/>
        <v/>
      </c>
      <c r="B71" t="str">
        <f t="shared" si="4"/>
        <v/>
      </c>
      <c r="C71" t="str">
        <f>IF('insert SAMPLES'!C71="","",'insert SAMPLES'!C71)</f>
        <v/>
      </c>
      <c r="D71" t="str">
        <f>IF('insert SAMPLES'!B71="","",'insert SAMPLES'!B71)</f>
        <v/>
      </c>
      <c r="E71" t="str">
        <f>IF('insert SAMPLES'!B71="","",'insert SAMPLES'!D71)</f>
        <v/>
      </c>
    </row>
    <row r="72" spans="1:5" x14ac:dyDescent="0.25">
      <c r="A72" t="str">
        <f t="shared" si="3"/>
        <v/>
      </c>
      <c r="B72" t="str">
        <f t="shared" si="4"/>
        <v/>
      </c>
      <c r="C72" t="str">
        <f>IF('insert SAMPLES'!C72="","",'insert SAMPLES'!C72)</f>
        <v/>
      </c>
      <c r="D72" t="str">
        <f>IF('insert SAMPLES'!B72="","",'insert SAMPLES'!B72)</f>
        <v/>
      </c>
      <c r="E72" t="str">
        <f>IF('insert SAMPLES'!B72="","",'insert SAMPLES'!D72)</f>
        <v/>
      </c>
    </row>
    <row r="73" spans="1:5" x14ac:dyDescent="0.25">
      <c r="A73" t="str">
        <f t="shared" si="3"/>
        <v/>
      </c>
      <c r="B73" t="str">
        <f t="shared" si="4"/>
        <v/>
      </c>
      <c r="C73" t="str">
        <f>IF('insert SAMPLES'!C73="","",'insert SAMPLES'!C73)</f>
        <v/>
      </c>
      <c r="D73" t="str">
        <f>IF('insert SAMPLES'!B73="","",'insert SAMPLES'!B73)</f>
        <v/>
      </c>
      <c r="E73" t="str">
        <f>IF('insert SAMPLES'!B73="","",'insert SAMPLES'!D73)</f>
        <v/>
      </c>
    </row>
    <row r="74" spans="1:5" x14ac:dyDescent="0.25">
      <c r="A74" t="str">
        <f t="shared" si="3"/>
        <v/>
      </c>
      <c r="B74" t="str">
        <f t="shared" si="4"/>
        <v/>
      </c>
      <c r="C74" t="str">
        <f>IF('insert SAMPLES'!C74="","",'insert SAMPLES'!C74)</f>
        <v/>
      </c>
      <c r="D74" t="str">
        <f>IF('insert SAMPLES'!B74="","",'insert SAMPLES'!B74)</f>
        <v/>
      </c>
      <c r="E74" t="str">
        <f>IF('insert SAMPLES'!B74="","",'insert SAMPLES'!D74)</f>
        <v/>
      </c>
    </row>
    <row r="75" spans="1:5" x14ac:dyDescent="0.25">
      <c r="A75" t="str">
        <f t="shared" si="3"/>
        <v/>
      </c>
      <c r="B75" t="str">
        <f t="shared" si="4"/>
        <v/>
      </c>
      <c r="C75" t="str">
        <f>IF('insert SAMPLES'!C75="","",'insert SAMPLES'!C75)</f>
        <v/>
      </c>
      <c r="D75" t="str">
        <f>IF('insert SAMPLES'!B75="","",'insert SAMPLES'!B75)</f>
        <v/>
      </c>
      <c r="E75" t="str">
        <f>IF('insert SAMPLES'!B75="","",'insert SAMPLES'!D75)</f>
        <v/>
      </c>
    </row>
    <row r="76" spans="1:5" x14ac:dyDescent="0.25">
      <c r="A76" t="str">
        <f t="shared" si="3"/>
        <v/>
      </c>
      <c r="B76" t="str">
        <f t="shared" si="4"/>
        <v/>
      </c>
      <c r="C76" t="str">
        <f>IF('insert SAMPLES'!C76="","",'insert SAMPLES'!C76)</f>
        <v/>
      </c>
      <c r="D76" t="str">
        <f>IF('insert SAMPLES'!B76="","",'insert SAMPLES'!B76)</f>
        <v/>
      </c>
      <c r="E76" t="str">
        <f>IF('insert SAMPLES'!B76="","",'insert SAMPLES'!D76)</f>
        <v/>
      </c>
    </row>
    <row r="77" spans="1:5" x14ac:dyDescent="0.25">
      <c r="A77" t="str">
        <f t="shared" si="3"/>
        <v/>
      </c>
      <c r="B77" t="str">
        <f t="shared" si="4"/>
        <v/>
      </c>
      <c r="C77" t="str">
        <f>IF('insert SAMPLES'!C77="","",'insert SAMPLES'!C77)</f>
        <v/>
      </c>
      <c r="D77" t="str">
        <f>IF('insert SAMPLES'!B77="","",'insert SAMPLES'!B77)</f>
        <v/>
      </c>
      <c r="E77" t="str">
        <f>IF('insert SAMPLES'!B77="","",'insert SAMPLES'!D77)</f>
        <v/>
      </c>
    </row>
    <row r="78" spans="1:5" x14ac:dyDescent="0.25">
      <c r="A78" t="str">
        <f t="shared" si="3"/>
        <v/>
      </c>
      <c r="B78" t="str">
        <f t="shared" si="4"/>
        <v/>
      </c>
      <c r="C78" t="str">
        <f>IF('insert SAMPLES'!C78="","",'insert SAMPLES'!C78)</f>
        <v/>
      </c>
      <c r="D78" t="str">
        <f>IF('insert SAMPLES'!B78="","",'insert SAMPLES'!B78)</f>
        <v/>
      </c>
      <c r="E78" t="str">
        <f>IF('insert SAMPLES'!B78="","",'insert SAMPLES'!D78)</f>
        <v/>
      </c>
    </row>
    <row r="79" spans="1:5" x14ac:dyDescent="0.25">
      <c r="A79" t="str">
        <f t="shared" si="3"/>
        <v/>
      </c>
      <c r="B79" t="str">
        <f t="shared" si="4"/>
        <v/>
      </c>
      <c r="C79" t="str">
        <f>IF('insert SAMPLES'!C79="","",'insert SAMPLES'!C79)</f>
        <v/>
      </c>
      <c r="D79" t="str">
        <f>IF('insert SAMPLES'!B79="","",'insert SAMPLES'!B79)</f>
        <v/>
      </c>
      <c r="E79" t="str">
        <f>IF('insert SAMPLES'!B79="","",'insert SAMPLES'!D79)</f>
        <v/>
      </c>
    </row>
    <row r="80" spans="1:5" x14ac:dyDescent="0.25">
      <c r="A80" t="str">
        <f t="shared" si="3"/>
        <v/>
      </c>
      <c r="B80" t="str">
        <f t="shared" si="4"/>
        <v/>
      </c>
      <c r="C80" t="str">
        <f>IF('insert SAMPLES'!C80="","",'insert SAMPLES'!C80)</f>
        <v/>
      </c>
      <c r="D80" t="str">
        <f>IF('insert SAMPLES'!B80="","",'insert SAMPLES'!B80)</f>
        <v/>
      </c>
      <c r="E80" t="str">
        <f>IF('insert SAMPLES'!B80="","",'insert SAMPLES'!D80)</f>
        <v/>
      </c>
    </row>
    <row r="81" spans="1:5" x14ac:dyDescent="0.25">
      <c r="A81" t="str">
        <f t="shared" si="3"/>
        <v/>
      </c>
      <c r="B81" t="str">
        <f t="shared" si="4"/>
        <v/>
      </c>
      <c r="C81" t="str">
        <f>IF('insert SAMPLES'!C81="","",'insert SAMPLES'!C81)</f>
        <v/>
      </c>
      <c r="D81" t="str">
        <f>IF('insert SAMPLES'!B81="","",'insert SAMPLES'!B81)</f>
        <v/>
      </c>
      <c r="E81" t="str">
        <f>IF('insert SAMPLES'!B81="","",'insert SAMPLES'!D81)</f>
        <v/>
      </c>
    </row>
    <row r="82" spans="1:5" x14ac:dyDescent="0.25">
      <c r="A82" t="str">
        <f t="shared" si="3"/>
        <v/>
      </c>
      <c r="B82" t="str">
        <f t="shared" si="4"/>
        <v/>
      </c>
      <c r="C82" t="str">
        <f>IF('insert SAMPLES'!C82="","",'insert SAMPLES'!C82)</f>
        <v/>
      </c>
      <c r="D82" t="str">
        <f>IF('insert SAMPLES'!B82="","",'insert SAMPLES'!B82)</f>
        <v/>
      </c>
      <c r="E82" t="str">
        <f>IF('insert SAMPLES'!B82="","",'insert SAMPLES'!D82)</f>
        <v/>
      </c>
    </row>
    <row r="83" spans="1:5" x14ac:dyDescent="0.25">
      <c r="A83" t="str">
        <f t="shared" si="3"/>
        <v/>
      </c>
      <c r="B83" t="str">
        <f t="shared" si="4"/>
        <v/>
      </c>
      <c r="C83" t="str">
        <f>IF('insert SAMPLES'!C83="","",'insert SAMPLES'!C83)</f>
        <v/>
      </c>
      <c r="D83" t="str">
        <f>IF('insert SAMPLES'!B83="","",'insert SAMPLES'!B83)</f>
        <v/>
      </c>
      <c r="E83" t="str">
        <f>IF('insert SAMPLES'!B83="","",'insert SAMPLES'!D83)</f>
        <v/>
      </c>
    </row>
    <row r="84" spans="1:5" x14ac:dyDescent="0.25">
      <c r="A84" t="str">
        <f t="shared" si="3"/>
        <v/>
      </c>
      <c r="B84" t="str">
        <f t="shared" si="4"/>
        <v/>
      </c>
      <c r="C84" t="str">
        <f>IF('insert SAMPLES'!C84="","",'insert SAMPLES'!C84)</f>
        <v/>
      </c>
      <c r="D84" t="str">
        <f>IF('insert SAMPLES'!B84="","",'insert SAMPLES'!B84)</f>
        <v/>
      </c>
      <c r="E84" t="str">
        <f>IF('insert SAMPLES'!B84="","",'insert SAMPLES'!D84)</f>
        <v/>
      </c>
    </row>
    <row r="85" spans="1:5" x14ac:dyDescent="0.25">
      <c r="A85" t="str">
        <f t="shared" si="3"/>
        <v/>
      </c>
      <c r="B85" t="str">
        <f t="shared" si="4"/>
        <v/>
      </c>
      <c r="C85" t="str">
        <f>IF('insert SAMPLES'!C85="","",'insert SAMPLES'!C85)</f>
        <v/>
      </c>
      <c r="D85" t="str">
        <f>IF('insert SAMPLES'!B85="","",'insert SAMPLES'!B85)</f>
        <v/>
      </c>
      <c r="E85" t="str">
        <f>IF('insert SAMPLES'!B85="","",'insert SAMPLES'!D85)</f>
        <v/>
      </c>
    </row>
    <row r="86" spans="1:5" x14ac:dyDescent="0.25">
      <c r="A86" t="str">
        <f t="shared" si="3"/>
        <v/>
      </c>
      <c r="B86" t="str">
        <f t="shared" si="4"/>
        <v/>
      </c>
      <c r="C86" t="str">
        <f>IF('insert SAMPLES'!C86="","",'insert SAMPLES'!C86)</f>
        <v/>
      </c>
      <c r="D86" t="str">
        <f>IF('insert SAMPLES'!B86="","",'insert SAMPLES'!B86)</f>
        <v/>
      </c>
      <c r="E86" t="str">
        <f>IF('insert SAMPLES'!B86="","",'insert SAMPLES'!D86)</f>
        <v/>
      </c>
    </row>
    <row r="87" spans="1:5" x14ac:dyDescent="0.25">
      <c r="A87" t="str">
        <f t="shared" si="3"/>
        <v/>
      </c>
      <c r="B87" t="str">
        <f t="shared" si="4"/>
        <v/>
      </c>
      <c r="C87" t="str">
        <f>IF('insert SAMPLES'!C87="","",'insert SAMPLES'!C87)</f>
        <v/>
      </c>
      <c r="D87" t="str">
        <f>IF('insert SAMPLES'!B87="","",'insert SAMPLES'!B87)</f>
        <v/>
      </c>
      <c r="E87" t="str">
        <f>IF('insert SAMPLES'!B87="","",'insert SAMPLES'!D87)</f>
        <v/>
      </c>
    </row>
    <row r="88" spans="1:5" x14ac:dyDescent="0.25">
      <c r="A88" t="str">
        <f t="shared" si="3"/>
        <v/>
      </c>
      <c r="B88" t="str">
        <f t="shared" si="4"/>
        <v/>
      </c>
      <c r="C88" t="str">
        <f>IF('insert SAMPLES'!C88="","",'insert SAMPLES'!C88)</f>
        <v/>
      </c>
      <c r="D88" t="str">
        <f>IF('insert SAMPLES'!B88="","",'insert SAMPLES'!B88)</f>
        <v/>
      </c>
      <c r="E88" t="str">
        <f>IF('insert SAMPLES'!B88="","",'insert SAMPLES'!D88)</f>
        <v/>
      </c>
    </row>
    <row r="89" spans="1:5" x14ac:dyDescent="0.25">
      <c r="A89" t="str">
        <f t="shared" si="3"/>
        <v/>
      </c>
      <c r="B89" t="str">
        <f t="shared" si="4"/>
        <v/>
      </c>
      <c r="C89" t="str">
        <f>IF('insert SAMPLES'!C89="","",'insert SAMPLES'!C89)</f>
        <v/>
      </c>
      <c r="D89" t="str">
        <f>IF('insert SAMPLES'!B89="","",'insert SAMPLES'!B89)</f>
        <v/>
      </c>
      <c r="E89" t="str">
        <f>IF('insert SAMPLES'!B89="","",'insert SAMPLES'!D89)</f>
        <v/>
      </c>
    </row>
    <row r="90" spans="1:5" x14ac:dyDescent="0.25">
      <c r="A90" t="str">
        <f t="shared" si="3"/>
        <v/>
      </c>
      <c r="B90" t="str">
        <f t="shared" si="4"/>
        <v/>
      </c>
      <c r="C90" t="str">
        <f>IF('insert SAMPLES'!C90="","",'insert SAMPLES'!C90)</f>
        <v/>
      </c>
      <c r="D90" t="str">
        <f>IF('insert SAMPLES'!B90="","",'insert SAMPLES'!B90)</f>
        <v/>
      </c>
      <c r="E90" t="str">
        <f>IF('insert SAMPLES'!B90="","",'insert SAMPLES'!D90)</f>
        <v/>
      </c>
    </row>
    <row r="91" spans="1:5" x14ac:dyDescent="0.25">
      <c r="A91" t="str">
        <f t="shared" si="3"/>
        <v/>
      </c>
      <c r="B91" t="str">
        <f t="shared" si="4"/>
        <v/>
      </c>
      <c r="C91" t="str">
        <f>IF('insert SAMPLES'!C91="","",'insert SAMPLES'!C91)</f>
        <v/>
      </c>
      <c r="D91" t="str">
        <f>IF('insert SAMPLES'!B91="","",'insert SAMPLES'!B91)</f>
        <v/>
      </c>
      <c r="E91" t="str">
        <f>IF('insert SAMPLES'!B91="","",'insert SAMPLES'!D91)</f>
        <v/>
      </c>
    </row>
    <row r="92" spans="1:5" x14ac:dyDescent="0.25">
      <c r="A92" t="str">
        <f t="shared" si="3"/>
        <v/>
      </c>
      <c r="B92" t="str">
        <f t="shared" si="4"/>
        <v/>
      </c>
      <c r="C92" t="str">
        <f>IF('insert SAMPLES'!C92="","",'insert SAMPLES'!C92)</f>
        <v/>
      </c>
      <c r="D92" t="str">
        <f>IF('insert SAMPLES'!B92="","",'insert SAMPLES'!B92)</f>
        <v/>
      </c>
      <c r="E92" t="str">
        <f>IF('insert SAMPLES'!B92="","",'insert SAMPLES'!D92)</f>
        <v/>
      </c>
    </row>
    <row r="93" spans="1:5" x14ac:dyDescent="0.25">
      <c r="A93" t="str">
        <f t="shared" si="3"/>
        <v/>
      </c>
      <c r="B93" t="str">
        <f t="shared" si="4"/>
        <v/>
      </c>
      <c r="C93" t="str">
        <f>IF('insert SAMPLES'!C93="","",'insert SAMPLES'!C93)</f>
        <v/>
      </c>
      <c r="D93" t="str">
        <f>IF('insert SAMPLES'!B93="","",'insert SAMPLES'!B93)</f>
        <v/>
      </c>
      <c r="E93" t="str">
        <f>IF('insert SAMPLES'!B93="","",'insert SAMPLES'!D93)</f>
        <v/>
      </c>
    </row>
    <row r="94" spans="1:5" x14ac:dyDescent="0.25">
      <c r="A94" t="str">
        <f t="shared" si="3"/>
        <v/>
      </c>
      <c r="B94" t="str">
        <f t="shared" si="4"/>
        <v/>
      </c>
      <c r="C94" t="str">
        <f>IF('insert SAMPLES'!C94="","",'insert SAMPLES'!C94)</f>
        <v/>
      </c>
      <c r="D94" t="str">
        <f>IF('insert SAMPLES'!B94="","",'insert SAMPLES'!B94)</f>
        <v/>
      </c>
      <c r="E94" t="str">
        <f>IF('insert SAMPLES'!B94="","",'insert SAMPLES'!D94)</f>
        <v/>
      </c>
    </row>
    <row r="95" spans="1:5" x14ac:dyDescent="0.25">
      <c r="A95" t="str">
        <f t="shared" si="3"/>
        <v/>
      </c>
      <c r="B95" t="str">
        <f t="shared" si="4"/>
        <v/>
      </c>
      <c r="C95" t="str">
        <f>IF('insert SAMPLES'!C95="","",'insert SAMPLES'!C95)</f>
        <v/>
      </c>
      <c r="D95" t="str">
        <f>IF('insert SAMPLES'!B95="","",'insert SAMPLES'!B95)</f>
        <v/>
      </c>
      <c r="E95" t="str">
        <f>IF('insert SAMPLES'!B95="","",'insert SAMPLES'!D95)</f>
        <v/>
      </c>
    </row>
    <row r="96" spans="1:5" x14ac:dyDescent="0.25">
      <c r="A96" t="str">
        <f t="shared" si="3"/>
        <v/>
      </c>
      <c r="B96" t="str">
        <f t="shared" si="4"/>
        <v/>
      </c>
      <c r="C96" t="str">
        <f>IF('insert SAMPLES'!C96="","",'insert SAMPLES'!C96)</f>
        <v/>
      </c>
      <c r="D96" t="str">
        <f>IF('insert SAMPLES'!B96="","",'insert SAMPLES'!B96)</f>
        <v/>
      </c>
      <c r="E96" t="str">
        <f>IF('insert SAMPLES'!B96="","",'insert SAMPLES'!D96)</f>
        <v/>
      </c>
    </row>
    <row r="97" spans="1:5" x14ac:dyDescent="0.25">
      <c r="A97" t="str">
        <f t="shared" si="3"/>
        <v/>
      </c>
      <c r="B97" t="str">
        <f t="shared" si="4"/>
        <v/>
      </c>
      <c r="C97" t="str">
        <f>IF('insert SAMPLES'!C97="","",'insert SAMPLES'!C97)</f>
        <v/>
      </c>
      <c r="D97" t="str">
        <f>IF('insert SAMPLES'!B97="","",'insert SAMPLES'!B97)</f>
        <v/>
      </c>
      <c r="E97" t="str">
        <f>IF('insert SAMPLES'!B97="","",'insert SAMPLES'!D97)</f>
        <v/>
      </c>
    </row>
    <row r="98" spans="1:5" x14ac:dyDescent="0.25">
      <c r="A98" t="str">
        <f t="shared" ref="A98:A122" si="5">IF(B98="","",ROW(D98)-1)</f>
        <v/>
      </c>
      <c r="B98" t="str">
        <f t="shared" si="4"/>
        <v/>
      </c>
      <c r="C98" t="str">
        <f>IF('insert SAMPLES'!C98="","",'insert SAMPLES'!C98)</f>
        <v/>
      </c>
      <c r="D98" t="str">
        <f>IF('insert SAMPLES'!B98="","",'insert SAMPLES'!B98)</f>
        <v/>
      </c>
      <c r="E98" t="str">
        <f>IF('insert SAMPLES'!B98="","",'insert SAMPLES'!D98)</f>
        <v/>
      </c>
    </row>
    <row r="99" spans="1:5" x14ac:dyDescent="0.25">
      <c r="A99" t="str">
        <f t="shared" si="5"/>
        <v/>
      </c>
      <c r="B99" t="str">
        <f t="shared" si="4"/>
        <v/>
      </c>
      <c r="C99" t="str">
        <f>IF('insert SAMPLES'!C99="","",'insert SAMPLES'!C99)</f>
        <v/>
      </c>
      <c r="D99" t="str">
        <f>IF('insert SAMPLES'!B99="","",'insert SAMPLES'!B99)</f>
        <v/>
      </c>
      <c r="E99" t="str">
        <f>IF('insert SAMPLES'!B99="","",'insert SAMPLES'!D99)</f>
        <v/>
      </c>
    </row>
    <row r="100" spans="1:5" x14ac:dyDescent="0.25">
      <c r="A100" t="str">
        <f t="shared" si="5"/>
        <v/>
      </c>
      <c r="B100" t="str">
        <f t="shared" si="4"/>
        <v/>
      </c>
      <c r="C100" t="str">
        <f>IF('insert SAMPLES'!C100="","",'insert SAMPLES'!C100)</f>
        <v/>
      </c>
      <c r="D100" t="str">
        <f>IF('insert SAMPLES'!B100="","",'insert SAMPLES'!B100)</f>
        <v/>
      </c>
      <c r="E100" t="str">
        <f>IF('insert SAMPLES'!B100="","",'insert SAMPLES'!D100)</f>
        <v/>
      </c>
    </row>
    <row r="101" spans="1:5" x14ac:dyDescent="0.25">
      <c r="A101" t="str">
        <f t="shared" si="5"/>
        <v/>
      </c>
      <c r="B101" t="str">
        <f t="shared" si="4"/>
        <v/>
      </c>
      <c r="C101" t="str">
        <f>IF('insert SAMPLES'!C101="","",'insert SAMPLES'!C101)</f>
        <v/>
      </c>
      <c r="D101" t="str">
        <f>IF('insert SAMPLES'!B101="","",'insert SAMPLES'!B101)</f>
        <v/>
      </c>
      <c r="E101" t="str">
        <f>IF('insert SAMPLES'!B101="","",'insert SAMPLES'!D101)</f>
        <v/>
      </c>
    </row>
    <row r="102" spans="1:5" x14ac:dyDescent="0.25">
      <c r="A102" t="str">
        <f t="shared" si="5"/>
        <v/>
      </c>
      <c r="B102" t="str">
        <f t="shared" si="4"/>
        <v/>
      </c>
      <c r="C102" t="str">
        <f>IF('insert SAMPLES'!C102="","",'insert SAMPLES'!C102)</f>
        <v/>
      </c>
      <c r="D102" t="str">
        <f>IF('insert SAMPLES'!B102="","",'insert SAMPLES'!B102)</f>
        <v/>
      </c>
      <c r="E102" t="str">
        <f>IF('insert SAMPLES'!B102="","",'insert SAMPLES'!D102)</f>
        <v/>
      </c>
    </row>
    <row r="103" spans="1:5" x14ac:dyDescent="0.25">
      <c r="A103" t="str">
        <f t="shared" si="5"/>
        <v/>
      </c>
      <c r="B103" t="str">
        <f t="shared" si="4"/>
        <v/>
      </c>
      <c r="C103" t="str">
        <f>IF('insert SAMPLES'!C103="","",'insert SAMPLES'!C103)</f>
        <v/>
      </c>
      <c r="D103" t="str">
        <f>IF('insert SAMPLES'!B103="","",'insert SAMPLES'!B103)</f>
        <v/>
      </c>
      <c r="E103" t="str">
        <f>IF('insert SAMPLES'!B103="","",'insert SAMPLES'!D103)</f>
        <v/>
      </c>
    </row>
    <row r="104" spans="1:5" x14ac:dyDescent="0.25">
      <c r="A104" t="str">
        <f t="shared" si="5"/>
        <v/>
      </c>
      <c r="B104" t="str">
        <f t="shared" si="4"/>
        <v/>
      </c>
      <c r="C104" t="str">
        <f>IF('insert SAMPLES'!C104="","",'insert SAMPLES'!C104)</f>
        <v/>
      </c>
      <c r="D104" t="str">
        <f>IF('insert SAMPLES'!B104="","",'insert SAMPLES'!B104)</f>
        <v/>
      </c>
      <c r="E104" t="str">
        <f>IF('insert SAMPLES'!B104="","",'insert SAMPLES'!D104)</f>
        <v/>
      </c>
    </row>
    <row r="105" spans="1:5" x14ac:dyDescent="0.25">
      <c r="A105" t="str">
        <f t="shared" si="5"/>
        <v/>
      </c>
      <c r="B105" t="str">
        <f t="shared" si="4"/>
        <v/>
      </c>
      <c r="C105" t="str">
        <f>IF('insert SAMPLES'!C105="","",'insert SAMPLES'!C105)</f>
        <v/>
      </c>
      <c r="D105" t="str">
        <f>IF('insert SAMPLES'!B105="","",'insert SAMPLES'!B105)</f>
        <v/>
      </c>
      <c r="E105" t="str">
        <f>IF('insert SAMPLES'!B105="","",'insert SAMPLES'!D105)</f>
        <v/>
      </c>
    </row>
    <row r="106" spans="1:5" x14ac:dyDescent="0.25">
      <c r="A106" t="str">
        <f t="shared" si="5"/>
        <v/>
      </c>
      <c r="B106" t="str">
        <f t="shared" si="4"/>
        <v/>
      </c>
      <c r="C106" t="str">
        <f>IF('insert SAMPLES'!C106="","",'insert SAMPLES'!C106)</f>
        <v/>
      </c>
      <c r="D106" t="str">
        <f>IF('insert SAMPLES'!B106="","",'insert SAMPLES'!B106)</f>
        <v/>
      </c>
      <c r="E106" t="str">
        <f>IF('insert SAMPLES'!B106="","",'insert SAMPLES'!D106)</f>
        <v/>
      </c>
    </row>
    <row r="107" spans="1:5" x14ac:dyDescent="0.25">
      <c r="A107" t="str">
        <f t="shared" si="5"/>
        <v/>
      </c>
      <c r="B107" t="str">
        <f t="shared" si="4"/>
        <v/>
      </c>
      <c r="C107" t="str">
        <f>IF('insert SAMPLES'!C107="","",'insert SAMPLES'!C107)</f>
        <v/>
      </c>
      <c r="D107" t="str">
        <f>IF('insert SAMPLES'!B107="","",'insert SAMPLES'!B107)</f>
        <v/>
      </c>
      <c r="E107" t="str">
        <f>IF('insert SAMPLES'!B107="","",'insert SAMPLES'!D107)</f>
        <v/>
      </c>
    </row>
    <row r="108" spans="1:5" x14ac:dyDescent="0.25">
      <c r="A108" t="str">
        <f t="shared" si="5"/>
        <v/>
      </c>
      <c r="B108" t="str">
        <f t="shared" si="4"/>
        <v/>
      </c>
      <c r="C108" t="str">
        <f>IF('insert SAMPLES'!C108="","",'insert SAMPLES'!C108)</f>
        <v/>
      </c>
      <c r="D108" t="str">
        <f>IF('insert SAMPLES'!B108="","",'insert SAMPLES'!B108)</f>
        <v/>
      </c>
      <c r="E108" t="str">
        <f>IF('insert SAMPLES'!B108="","",'insert SAMPLES'!D108)</f>
        <v/>
      </c>
    </row>
    <row r="109" spans="1:5" x14ac:dyDescent="0.25">
      <c r="A109" t="str">
        <f t="shared" si="5"/>
        <v/>
      </c>
      <c r="B109" t="str">
        <f t="shared" si="4"/>
        <v/>
      </c>
      <c r="C109" t="str">
        <f>IF('insert SAMPLES'!C109="","",'insert SAMPLES'!C109)</f>
        <v/>
      </c>
      <c r="D109" t="str">
        <f>IF('insert SAMPLES'!B109="","",'insert SAMPLES'!B109)</f>
        <v/>
      </c>
      <c r="E109" t="str">
        <f>IF('insert SAMPLES'!B109="","",'insert SAMPLES'!D109)</f>
        <v/>
      </c>
    </row>
    <row r="110" spans="1:5" x14ac:dyDescent="0.25">
      <c r="A110" t="str">
        <f t="shared" si="5"/>
        <v/>
      </c>
      <c r="B110" t="str">
        <f t="shared" si="4"/>
        <v/>
      </c>
      <c r="C110" t="str">
        <f>IF('insert SAMPLES'!C110="","",'insert SAMPLES'!C110)</f>
        <v/>
      </c>
      <c r="D110" t="str">
        <f>IF('insert SAMPLES'!B110="","",'insert SAMPLES'!B110)</f>
        <v/>
      </c>
      <c r="E110" t="str">
        <f>IF('insert SAMPLES'!B110="","",'insert SAMPLES'!D110)</f>
        <v/>
      </c>
    </row>
    <row r="111" spans="1:5" x14ac:dyDescent="0.25">
      <c r="A111" t="str">
        <f t="shared" si="5"/>
        <v/>
      </c>
      <c r="B111" t="str">
        <f t="shared" si="4"/>
        <v/>
      </c>
      <c r="C111" t="str">
        <f>IF('insert SAMPLES'!C111="","",'insert SAMPLES'!C111)</f>
        <v/>
      </c>
      <c r="D111" t="str">
        <f>IF('insert SAMPLES'!B111="","",'insert SAMPLES'!B111)</f>
        <v/>
      </c>
      <c r="E111" t="str">
        <f>IF('insert SAMPLES'!B111="","",'insert SAMPLES'!D111)</f>
        <v/>
      </c>
    </row>
    <row r="112" spans="1:5" x14ac:dyDescent="0.25">
      <c r="A112" t="str">
        <f t="shared" si="5"/>
        <v/>
      </c>
      <c r="B112" t="str">
        <f t="shared" si="4"/>
        <v/>
      </c>
      <c r="C112" t="str">
        <f>IF('insert SAMPLES'!C112="","",'insert SAMPLES'!C112)</f>
        <v/>
      </c>
      <c r="D112" t="str">
        <f>IF('insert SAMPLES'!B112="","",'insert SAMPLES'!B112)</f>
        <v/>
      </c>
      <c r="E112" t="str">
        <f>IF('insert SAMPLES'!B112="","",'insert SAMPLES'!D112)</f>
        <v/>
      </c>
    </row>
    <row r="113" spans="1:5" x14ac:dyDescent="0.25">
      <c r="A113" t="str">
        <f t="shared" si="5"/>
        <v/>
      </c>
      <c r="B113" t="str">
        <f t="shared" si="4"/>
        <v/>
      </c>
      <c r="C113" t="str">
        <f>IF('insert SAMPLES'!C113="","",'insert SAMPLES'!C113)</f>
        <v/>
      </c>
      <c r="D113" t="str">
        <f>IF('insert SAMPLES'!B113="","",'insert SAMPLES'!B113)</f>
        <v/>
      </c>
      <c r="E113" t="str">
        <f>IF('insert SAMPLES'!B113="","",'insert SAMPLES'!D113)</f>
        <v/>
      </c>
    </row>
    <row r="114" spans="1:5" x14ac:dyDescent="0.25">
      <c r="A114" t="str">
        <f t="shared" si="5"/>
        <v/>
      </c>
      <c r="B114" t="str">
        <f t="shared" si="4"/>
        <v/>
      </c>
      <c r="C114" t="str">
        <f>IF('insert SAMPLES'!C114="","",'insert SAMPLES'!C114)</f>
        <v/>
      </c>
      <c r="D114" t="str">
        <f>IF('insert SAMPLES'!B114="","",'insert SAMPLES'!B114)</f>
        <v/>
      </c>
      <c r="E114" t="str">
        <f>IF('insert SAMPLES'!B114="","",'insert SAMPLES'!D114)</f>
        <v/>
      </c>
    </row>
    <row r="115" spans="1:5" x14ac:dyDescent="0.25">
      <c r="A115" t="str">
        <f t="shared" si="5"/>
        <v/>
      </c>
      <c r="B115" t="str">
        <f t="shared" si="4"/>
        <v/>
      </c>
      <c r="C115" t="str">
        <f>IF('insert SAMPLES'!C115="","",'insert SAMPLES'!C115)</f>
        <v/>
      </c>
      <c r="D115" t="str">
        <f>IF('insert SAMPLES'!B115="","",'insert SAMPLES'!B115)</f>
        <v/>
      </c>
      <c r="E115" t="str">
        <f>IF('insert SAMPLES'!B115="","",'insert SAMPLES'!D115)</f>
        <v/>
      </c>
    </row>
    <row r="116" spans="1:5" x14ac:dyDescent="0.25">
      <c r="A116" t="str">
        <f t="shared" si="5"/>
        <v/>
      </c>
      <c r="B116" t="str">
        <f t="shared" si="4"/>
        <v/>
      </c>
      <c r="C116" t="str">
        <f>IF('insert SAMPLES'!C116="","",'insert SAMPLES'!C116)</f>
        <v/>
      </c>
      <c r="D116" t="str">
        <f>IF('insert SAMPLES'!B116="","",'insert SAMPLES'!B116)</f>
        <v/>
      </c>
      <c r="E116" t="str">
        <f>IF('insert SAMPLES'!B116="","",'insert SAMPLES'!D116)</f>
        <v/>
      </c>
    </row>
    <row r="117" spans="1:5" x14ac:dyDescent="0.25">
      <c r="A117" t="str">
        <f t="shared" si="5"/>
        <v/>
      </c>
      <c r="B117" t="str">
        <f t="shared" si="4"/>
        <v/>
      </c>
      <c r="C117" t="str">
        <f>IF('insert SAMPLES'!C117="","",'insert SAMPLES'!C117)</f>
        <v/>
      </c>
      <c r="D117" t="str">
        <f>IF('insert SAMPLES'!B117="","",'insert SAMPLES'!B117)</f>
        <v/>
      </c>
      <c r="E117" t="str">
        <f>IF('insert SAMPLES'!B117="","",'insert SAMPLES'!D117)</f>
        <v/>
      </c>
    </row>
    <row r="118" spans="1:5" x14ac:dyDescent="0.25">
      <c r="A118" t="str">
        <f t="shared" si="5"/>
        <v/>
      </c>
      <c r="B118" t="str">
        <f t="shared" si="4"/>
        <v/>
      </c>
      <c r="C118" t="str">
        <f>IF('insert SAMPLES'!C118="","",'insert SAMPLES'!C118)</f>
        <v/>
      </c>
      <c r="D118" t="str">
        <f>IF('insert SAMPLES'!B118="","",'insert SAMPLES'!B118)</f>
        <v/>
      </c>
      <c r="E118" t="str">
        <f>IF('insert SAMPLES'!B118="","",'insert SAMPLES'!D118)</f>
        <v/>
      </c>
    </row>
    <row r="119" spans="1:5" x14ac:dyDescent="0.25">
      <c r="A119" t="str">
        <f t="shared" si="5"/>
        <v/>
      </c>
      <c r="B119" t="str">
        <f t="shared" si="4"/>
        <v/>
      </c>
      <c r="C119" t="str">
        <f>IF('insert SAMPLES'!C119="","",'insert SAMPLES'!C119)</f>
        <v/>
      </c>
      <c r="D119" t="str">
        <f>IF('insert SAMPLES'!B119="","",'insert SAMPLES'!B119)</f>
        <v/>
      </c>
      <c r="E119" t="str">
        <f>IF('insert SAMPLES'!B119="","",'insert SAMPLES'!D119)</f>
        <v/>
      </c>
    </row>
    <row r="120" spans="1:5" x14ac:dyDescent="0.25">
      <c r="A120" t="str">
        <f t="shared" si="5"/>
        <v/>
      </c>
      <c r="B120" t="str">
        <f t="shared" si="4"/>
        <v/>
      </c>
      <c r="C120" t="str">
        <f>IF('insert SAMPLES'!C120="","",'insert SAMPLES'!C120)</f>
        <v/>
      </c>
      <c r="D120" t="str">
        <f>IF('insert SAMPLES'!B120="","",'insert SAMPLES'!B120)</f>
        <v/>
      </c>
      <c r="E120" t="str">
        <f>IF('insert SAMPLES'!B120="","",'insert SAMPLES'!D120)</f>
        <v/>
      </c>
    </row>
    <row r="121" spans="1:5" x14ac:dyDescent="0.25">
      <c r="A121" t="str">
        <f t="shared" si="5"/>
        <v/>
      </c>
      <c r="B121" t="str">
        <f t="shared" si="4"/>
        <v/>
      </c>
      <c r="C121" t="str">
        <f>IF('insert SAMPLES'!C121="","",'insert SAMPLES'!C121)</f>
        <v/>
      </c>
      <c r="D121" t="str">
        <f>IF('insert SAMPLES'!B121="","",'insert SAMPLES'!B121)</f>
        <v/>
      </c>
      <c r="E121" t="str">
        <f>IF('insert SAMPLES'!B121="","",'insert SAMPLES'!D121)</f>
        <v/>
      </c>
    </row>
    <row r="122" spans="1:5" x14ac:dyDescent="0.25">
      <c r="A122" t="str">
        <f t="shared" si="5"/>
        <v/>
      </c>
      <c r="B122" t="str">
        <f t="shared" si="4"/>
        <v/>
      </c>
      <c r="C122" t="str">
        <f>IF('insert SAMPLES'!C122="","",'insert SAMPLES'!C122)</f>
        <v/>
      </c>
      <c r="D122" t="str">
        <f>IF('insert SAMPLES'!B122="","",'insert SAMPLES'!B122)</f>
        <v/>
      </c>
      <c r="E122" t="str">
        <f>IF('insert SAMPLES'!B122="","",'insert SAMPLES'!D122)</f>
        <v/>
      </c>
    </row>
  </sheetData>
  <sheetProtection password="CD2F" sheet="1" objects="1" scenarios="1" selectLockedCells="1" selectUnlockedCell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96"/>
  <sheetViews>
    <sheetView workbookViewId="0"/>
  </sheetViews>
  <sheetFormatPr defaultRowHeight="15" x14ac:dyDescent="0.25"/>
  <cols>
    <col min="3" max="3" width="12.5703125" customWidth="1"/>
  </cols>
  <sheetData>
    <row r="1" spans="1:19" ht="14.45" x14ac:dyDescent="0.3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4</v>
      </c>
      <c r="I1" t="s">
        <v>5</v>
      </c>
      <c r="J1" t="s">
        <v>6</v>
      </c>
      <c r="K1" t="s">
        <v>7</v>
      </c>
      <c r="L1" t="s">
        <v>4</v>
      </c>
      <c r="M1" t="s">
        <v>5</v>
      </c>
      <c r="N1" t="s">
        <v>6</v>
      </c>
      <c r="O1" t="s">
        <v>7</v>
      </c>
    </row>
    <row r="2" spans="1:19" ht="14.45" x14ac:dyDescent="0.3">
      <c r="A2" t="str">
        <f>IF('insert BARCODES'!B2="","",IF(OR(RIGHT('insert BARCODES'!B2,1)="B",RIGHT('insert BARCODES'!B2,1)="C",RIGHT('insert BARCODES'!B2,1)="K",RIGHT('insert BARCODES'!B2,1)="L",RIGHT('insert BARCODES'!B2,1)="M"),'insert BARCODES'!B2,"incorrect barcode"))</f>
        <v/>
      </c>
      <c r="B2" s="105" t="str">
        <f>IF(A2="","",IF(OR(RIGHT(A2,1)="B",RIGHT(A2,1)="C"),CONCATENATE(LEFT(A2,3),RIGHT(A2,1)),IF(OR(RIGHT(A2,1)="K",RIGHT(A2,1)="L",RIGHT(A2,1)="M"),CONCATENATE(LEFT(A2,4),RIGHT(A2,1)),"incorrect barcode")))</f>
        <v/>
      </c>
      <c r="C2" t="str">
        <f>IF(A2="","",COUNTIF(B$2:B2,"="&amp;B2))</f>
        <v/>
      </c>
      <c r="D2" t="str">
        <f>IF(C2=1,"Male","")</f>
        <v/>
      </c>
      <c r="E2" t="str">
        <f>IF(C2=1,"Male","")</f>
        <v/>
      </c>
      <c r="F2" t="str">
        <f>IF(C2=2,"Female","")</f>
        <v/>
      </c>
      <c r="G2" t="str">
        <f>IF(C2=2,"Female","")</f>
        <v/>
      </c>
      <c r="H2" t="str">
        <f>D2</f>
        <v/>
      </c>
      <c r="I2" t="str">
        <f>E2</f>
        <v/>
      </c>
      <c r="J2">
        <v>1</v>
      </c>
      <c r="K2">
        <v>2</v>
      </c>
      <c r="L2" t="e">
        <f>IF(OR(H2="Male",H2="Female"),H2,INDEX('unique ID'!$B$2:$B$97,WORKING!H2,1))</f>
        <v>#VALUE!</v>
      </c>
      <c r="M2" t="e">
        <f>IF(OR(I2="Male",I2="Female"),I2,INDEX('unique ID'!$B$2:$B$97,WORKING!I2,1))</f>
        <v>#VALUE!</v>
      </c>
      <c r="N2" t="str">
        <f>IF(OR(J2="Male",J2="Female"),J2,INDEX('unique ID'!$B$2:$B$97,WORKING!J2,1))</f>
        <v/>
      </c>
      <c r="O2" t="str">
        <f>IF(OR(K2="Male",K2="Female"),K2,INDEX('unique ID'!$B$2:$B$97,WORKING!K2,1))</f>
        <v/>
      </c>
    </row>
    <row r="3" spans="1:19" ht="14.45" x14ac:dyDescent="0.3">
      <c r="A3" t="str">
        <f>IF('insert BARCODES'!B3="","",IF(OR(RIGHT('insert BARCODES'!B3,1)="B",RIGHT('insert BARCODES'!B3,1)="C",RIGHT('insert BARCODES'!B3,1)="K",RIGHT('insert BARCODES'!B3,1)="L",RIGHT('insert BARCODES'!B3,1)="M"),'insert BARCODES'!B3,"incorrect barcode"))</f>
        <v/>
      </c>
      <c r="B3" s="105" t="str">
        <f t="shared" ref="B3:B25" si="0">IF(A3="","",IF(OR(RIGHT(A3,1)="B",RIGHT(A3,1)="C"),CONCATENATE(LEFT(A3,3),RIGHT(A3,1)),IF(OR(RIGHT(A3,1)="K",RIGHT(A3,1)="L",RIGHT(A3,1)="M"),CONCATENATE(LEFT(A3,4),RIGHT(A3,1)),"incorrect barcode")))</f>
        <v/>
      </c>
      <c r="C3" t="str">
        <f>IF(A3="","",COUNTIF(B$2:B3,"="&amp;B3))</f>
        <v/>
      </c>
      <c r="D3" t="str">
        <f t="shared" ref="D3:D25" si="1">IF(C3=1,"Male","")</f>
        <v/>
      </c>
      <c r="E3" t="str">
        <f t="shared" ref="E3:E25" si="2">IF(C3=1,"Male","")</f>
        <v/>
      </c>
      <c r="F3" t="str">
        <f t="shared" ref="F3:F25" si="3">IF(C3=2,"Female","")</f>
        <v/>
      </c>
      <c r="G3" t="str">
        <f t="shared" ref="G3:G25" si="4">IF(C3=2,"Female","")</f>
        <v/>
      </c>
      <c r="H3" t="str">
        <f t="shared" ref="H3:H25" si="5">IF(AND(D3="",NOT($A3="")),MAX($H2:$K2)+1,D3)</f>
        <v/>
      </c>
      <c r="I3" t="str">
        <f t="shared" ref="I3:I25" si="6">IF(AND(E3="",NOT($A3="")),MAX($H2:$K2,$H3)+1,E3)</f>
        <v/>
      </c>
      <c r="J3" t="str">
        <f t="shared" ref="J3:J25" si="7">IF(AND(F3="",NOT(A3="")),MAX($H2:$K2,$H3:$I3)+1,F3)</f>
        <v/>
      </c>
      <c r="K3" t="str">
        <f t="shared" ref="K3:K25" si="8">IF(AND(G3="",NOT(A3="")),MAX($H2:$K2,$H3:$J3)+1,G3)</f>
        <v/>
      </c>
      <c r="L3" t="e">
        <f>IF(OR(H3="Male",H3="Female"),H3,INDEX('unique ID'!$B$2:$B$97,WORKING!H3,1))</f>
        <v>#VALUE!</v>
      </c>
      <c r="M3" t="e">
        <f>IF(OR(I3="Male",I3="Female"),I3,INDEX('unique ID'!$B$2:$B$97,WORKING!I3,1))</f>
        <v>#VALUE!</v>
      </c>
      <c r="N3" t="e">
        <f>IF(OR(J3="Male",J3="Female"),J3,INDEX('unique ID'!$B$2:$B$97,WORKING!J3,1))</f>
        <v>#VALUE!</v>
      </c>
      <c r="O3" t="e">
        <f>IF(OR(K3="Male",K3="Female"),K3,INDEX('unique ID'!$B$2:$B$97,WORKING!K3,1))</f>
        <v>#VALUE!</v>
      </c>
      <c r="S3" s="105"/>
    </row>
    <row r="4" spans="1:19" ht="14.45" x14ac:dyDescent="0.3">
      <c r="A4" t="str">
        <f>IF('insert BARCODES'!B4="","",IF(OR(RIGHT('insert BARCODES'!B4,1)="B",RIGHT('insert BARCODES'!B4,1)="C",RIGHT('insert BARCODES'!B4,1)="K",RIGHT('insert BARCODES'!B4,1)="L",RIGHT('insert BARCODES'!B4,1)="M"),'insert BARCODES'!B4,"incorrect barcode"))</f>
        <v/>
      </c>
      <c r="B4" s="105" t="str">
        <f t="shared" si="0"/>
        <v/>
      </c>
      <c r="C4" t="str">
        <f>IF(A4="","",COUNTIF(B$2:B4,"="&amp;B4))</f>
        <v/>
      </c>
      <c r="D4" t="str">
        <f t="shared" si="1"/>
        <v/>
      </c>
      <c r="E4" t="str">
        <f t="shared" si="2"/>
        <v/>
      </c>
      <c r="F4" t="str">
        <f t="shared" si="3"/>
        <v/>
      </c>
      <c r="G4" t="str">
        <f t="shared" si="4"/>
        <v/>
      </c>
      <c r="H4" t="str">
        <f t="shared" si="5"/>
        <v/>
      </c>
      <c r="I4" t="str">
        <f t="shared" si="6"/>
        <v/>
      </c>
      <c r="J4" t="str">
        <f t="shared" si="7"/>
        <v/>
      </c>
      <c r="K4" t="str">
        <f t="shared" si="8"/>
        <v/>
      </c>
      <c r="L4" t="e">
        <f>IF(OR(H4="Male",H4="Female"),H4,INDEX('unique ID'!$B$2:$B$97,WORKING!H4,1))</f>
        <v>#VALUE!</v>
      </c>
      <c r="M4" t="e">
        <f>IF(OR(I4="Male",I4="Female"),I4,INDEX('unique ID'!$B$2:$B$97,WORKING!I4,1))</f>
        <v>#VALUE!</v>
      </c>
      <c r="N4" t="e">
        <f>IF(OR(J4="Male",J4="Female"),J4,INDEX('unique ID'!$B$2:$B$97,WORKING!J4,1))</f>
        <v>#VALUE!</v>
      </c>
      <c r="O4" t="e">
        <f>IF(OR(K4="Male",K4="Female"),K4,INDEX('unique ID'!$B$2:$B$97,WORKING!K4,1))</f>
        <v>#VALUE!</v>
      </c>
    </row>
    <row r="5" spans="1:19" ht="14.45" x14ac:dyDescent="0.3">
      <c r="A5" t="str">
        <f>IF('insert BARCODES'!B5="","",IF(OR(RIGHT('insert BARCODES'!B5,1)="B",RIGHT('insert BARCODES'!B5,1)="C",RIGHT('insert BARCODES'!B5,1)="K",RIGHT('insert BARCODES'!B5,1)="L",RIGHT('insert BARCODES'!B5,1)="M"),'insert BARCODES'!B5,"incorrect barcode"))</f>
        <v/>
      </c>
      <c r="B5" s="105" t="str">
        <f t="shared" si="0"/>
        <v/>
      </c>
      <c r="C5" t="str">
        <f>IF(A5="","",COUNTIF(B$2:B5,"="&amp;B5))</f>
        <v/>
      </c>
      <c r="D5" t="str">
        <f t="shared" si="1"/>
        <v/>
      </c>
      <c r="E5" t="str">
        <f t="shared" si="2"/>
        <v/>
      </c>
      <c r="F5" t="str">
        <f t="shared" si="3"/>
        <v/>
      </c>
      <c r="G5" t="str">
        <f t="shared" si="4"/>
        <v/>
      </c>
      <c r="H5" t="str">
        <f t="shared" si="5"/>
        <v/>
      </c>
      <c r="I5" t="str">
        <f t="shared" si="6"/>
        <v/>
      </c>
      <c r="J5" t="str">
        <f t="shared" si="7"/>
        <v/>
      </c>
      <c r="K5" t="str">
        <f t="shared" si="8"/>
        <v/>
      </c>
      <c r="L5" t="e">
        <f>IF(OR(H5="Male",H5="Female"),H5,INDEX('unique ID'!$B$2:$B$97,WORKING!H5,1))</f>
        <v>#VALUE!</v>
      </c>
      <c r="M5" t="e">
        <f>IF(OR(I5="Male",I5="Female"),I5,INDEX('unique ID'!$B$2:$B$97,WORKING!I5,1))</f>
        <v>#VALUE!</v>
      </c>
      <c r="N5" t="e">
        <f>IF(OR(J5="Male",J5="Female"),J5,INDEX('unique ID'!$B$2:$B$97,WORKING!J5,1))</f>
        <v>#VALUE!</v>
      </c>
      <c r="O5" t="e">
        <f>IF(OR(K5="Male",K5="Female"),K5,INDEX('unique ID'!$B$2:$B$97,WORKING!K5,1))</f>
        <v>#VALUE!</v>
      </c>
    </row>
    <row r="6" spans="1:19" ht="14.45" x14ac:dyDescent="0.3">
      <c r="A6" t="str">
        <f>IF('insert BARCODES'!B6="","",IF(OR(RIGHT('insert BARCODES'!B6,1)="B",RIGHT('insert BARCODES'!B6,1)="C",RIGHT('insert BARCODES'!B6,1)="K",RIGHT('insert BARCODES'!B6,1)="L",RIGHT('insert BARCODES'!B6,1)="M"),'insert BARCODES'!B6,"incorrect barcode"))</f>
        <v/>
      </c>
      <c r="B6" s="105" t="str">
        <f t="shared" si="0"/>
        <v/>
      </c>
      <c r="C6" t="str">
        <f>IF(A6="","",COUNTIF(B$2:B6,"="&amp;B6))</f>
        <v/>
      </c>
      <c r="D6" t="str">
        <f t="shared" si="1"/>
        <v/>
      </c>
      <c r="E6" t="str">
        <f t="shared" si="2"/>
        <v/>
      </c>
      <c r="F6" t="str">
        <f t="shared" si="3"/>
        <v/>
      </c>
      <c r="G6" t="str">
        <f t="shared" si="4"/>
        <v/>
      </c>
      <c r="H6" t="str">
        <f t="shared" si="5"/>
        <v/>
      </c>
      <c r="I6" t="str">
        <f t="shared" si="6"/>
        <v/>
      </c>
      <c r="J6" t="str">
        <f t="shared" si="7"/>
        <v/>
      </c>
      <c r="K6" t="str">
        <f t="shared" si="8"/>
        <v/>
      </c>
      <c r="L6" t="e">
        <f>IF(OR(H6="Male",H6="Female"),H6,INDEX('unique ID'!$B$2:$B$97,WORKING!H6,1))</f>
        <v>#VALUE!</v>
      </c>
      <c r="M6" t="e">
        <f>IF(OR(I6="Male",I6="Female"),I6,INDEX('unique ID'!$B$2:$B$97,WORKING!I6,1))</f>
        <v>#VALUE!</v>
      </c>
      <c r="N6" t="e">
        <f>IF(OR(J6="Male",J6="Female"),J6,INDEX('unique ID'!$B$2:$B$97,WORKING!J6,1))</f>
        <v>#VALUE!</v>
      </c>
      <c r="O6" t="e">
        <f>IF(OR(K6="Male",K6="Female"),K6,INDEX('unique ID'!$B$2:$B$97,WORKING!K6,1))</f>
        <v>#VALUE!</v>
      </c>
    </row>
    <row r="7" spans="1:19" ht="14.45" x14ac:dyDescent="0.3">
      <c r="A7" t="str">
        <f>IF('insert BARCODES'!B7="","",IF(OR(RIGHT('insert BARCODES'!B7,1)="B",RIGHT('insert BARCODES'!B7,1)="C",RIGHT('insert BARCODES'!B7,1)="K",RIGHT('insert BARCODES'!B7,1)="L",RIGHT('insert BARCODES'!B7,1)="M"),'insert BARCODES'!B7,"incorrect barcode"))</f>
        <v/>
      </c>
      <c r="B7" s="105" t="str">
        <f t="shared" si="0"/>
        <v/>
      </c>
      <c r="C7" t="str">
        <f>IF(A7="","",COUNTIF(B$2:B7,"="&amp;B7))</f>
        <v/>
      </c>
      <c r="D7" t="str">
        <f t="shared" si="1"/>
        <v/>
      </c>
      <c r="E7" t="str">
        <f t="shared" si="2"/>
        <v/>
      </c>
      <c r="F7" t="str">
        <f t="shared" si="3"/>
        <v/>
      </c>
      <c r="G7" t="str">
        <f t="shared" si="4"/>
        <v/>
      </c>
      <c r="H7" t="str">
        <f t="shared" si="5"/>
        <v/>
      </c>
      <c r="I7" t="str">
        <f t="shared" si="6"/>
        <v/>
      </c>
      <c r="J7" t="str">
        <f t="shared" si="7"/>
        <v/>
      </c>
      <c r="K7" t="str">
        <f t="shared" si="8"/>
        <v/>
      </c>
      <c r="L7" t="e">
        <f>IF(OR(H7="Male",H7="Female"),H7,INDEX('unique ID'!$B$2:$B$97,WORKING!H7,1))</f>
        <v>#VALUE!</v>
      </c>
      <c r="M7" t="e">
        <f>IF(OR(I7="Male",I7="Female"),I7,INDEX('unique ID'!$B$2:$B$97,WORKING!I7,1))</f>
        <v>#VALUE!</v>
      </c>
      <c r="N7" t="e">
        <f>IF(OR(J7="Male",J7="Female"),J7,INDEX('unique ID'!$B$2:$B$97,WORKING!J7,1))</f>
        <v>#VALUE!</v>
      </c>
      <c r="O7" t="e">
        <f>IF(OR(K7="Male",K7="Female"),K7,INDEX('unique ID'!$B$2:$B$97,WORKING!K7,1))</f>
        <v>#VALUE!</v>
      </c>
    </row>
    <row r="8" spans="1:19" ht="14.45" x14ac:dyDescent="0.3">
      <c r="A8" t="str">
        <f>IF('insert BARCODES'!B8="","",IF(OR(RIGHT('insert BARCODES'!B8,1)="B",RIGHT('insert BARCODES'!B8,1)="C",RIGHT('insert BARCODES'!B8,1)="K",RIGHT('insert BARCODES'!B8,1)="L",RIGHT('insert BARCODES'!B8,1)="M"),'insert BARCODES'!B8,"incorrect barcode"))</f>
        <v/>
      </c>
      <c r="B8" s="105" t="str">
        <f t="shared" si="0"/>
        <v/>
      </c>
      <c r="C8" t="str">
        <f>IF(A8="","",COUNTIF(B$2:B8,"="&amp;B8))</f>
        <v/>
      </c>
      <c r="D8" t="str">
        <f t="shared" si="1"/>
        <v/>
      </c>
      <c r="E8" t="str">
        <f t="shared" si="2"/>
        <v/>
      </c>
      <c r="F8" t="str">
        <f t="shared" si="3"/>
        <v/>
      </c>
      <c r="G8" t="str">
        <f t="shared" si="4"/>
        <v/>
      </c>
      <c r="H8" t="str">
        <f t="shared" si="5"/>
        <v/>
      </c>
      <c r="I8" t="str">
        <f t="shared" si="6"/>
        <v/>
      </c>
      <c r="J8" t="str">
        <f t="shared" si="7"/>
        <v/>
      </c>
      <c r="K8" t="str">
        <f t="shared" si="8"/>
        <v/>
      </c>
      <c r="L8" t="e">
        <f>IF(OR(H8="Male",H8="Female"),H8,INDEX('unique ID'!$B$2:$B$97,WORKING!H8,1))</f>
        <v>#VALUE!</v>
      </c>
      <c r="M8" t="e">
        <f>IF(OR(I8="Male",I8="Female"),I8,INDEX('unique ID'!$B$2:$B$97,WORKING!I8,1))</f>
        <v>#VALUE!</v>
      </c>
      <c r="N8" t="e">
        <f>IF(OR(J8="Male",J8="Female"),J8,INDEX('unique ID'!$B$2:$B$97,WORKING!J8,1))</f>
        <v>#VALUE!</v>
      </c>
      <c r="O8" t="e">
        <f>IF(OR(K8="Male",K8="Female"),K8,INDEX('unique ID'!$B$2:$B$97,WORKING!K8,1))</f>
        <v>#VALUE!</v>
      </c>
    </row>
    <row r="9" spans="1:19" ht="14.45" x14ac:dyDescent="0.3">
      <c r="A9" t="str">
        <f>IF('insert BARCODES'!B9="","",IF(OR(RIGHT('insert BARCODES'!B9,1)="B",RIGHT('insert BARCODES'!B9,1)="C",RIGHT('insert BARCODES'!B9,1)="K",RIGHT('insert BARCODES'!B9,1)="L",RIGHT('insert BARCODES'!B9,1)="M"),'insert BARCODES'!B9,"incorrect barcode"))</f>
        <v/>
      </c>
      <c r="B9" s="105" t="str">
        <f t="shared" si="0"/>
        <v/>
      </c>
      <c r="C9" t="str">
        <f>IF(A9="","",COUNTIF(B$2:B9,"="&amp;B9))</f>
        <v/>
      </c>
      <c r="D9" t="str">
        <f t="shared" si="1"/>
        <v/>
      </c>
      <c r="E9" t="str">
        <f t="shared" si="2"/>
        <v/>
      </c>
      <c r="F9" t="str">
        <f t="shared" si="3"/>
        <v/>
      </c>
      <c r="G9" t="str">
        <f t="shared" si="4"/>
        <v/>
      </c>
      <c r="H9" t="str">
        <f t="shared" si="5"/>
        <v/>
      </c>
      <c r="I9" t="str">
        <f t="shared" si="6"/>
        <v/>
      </c>
      <c r="J9" t="str">
        <f t="shared" si="7"/>
        <v/>
      </c>
      <c r="K9" t="str">
        <f t="shared" si="8"/>
        <v/>
      </c>
      <c r="L9" t="e">
        <f>IF(OR(H9="Male",H9="Female"),H9,INDEX('unique ID'!$B$2:$B$97,WORKING!H9,1))</f>
        <v>#VALUE!</v>
      </c>
      <c r="M9" t="e">
        <f>IF(OR(I9="Male",I9="Female"),I9,INDEX('unique ID'!$B$2:$B$97,WORKING!I9,1))</f>
        <v>#VALUE!</v>
      </c>
      <c r="N9" t="e">
        <f>IF(OR(J9="Male",J9="Female"),J9,INDEX('unique ID'!$B$2:$B$97,WORKING!J9,1))</f>
        <v>#VALUE!</v>
      </c>
      <c r="O9" t="e">
        <f>IF(OR(K9="Male",K9="Female"),K9,INDEX('unique ID'!$B$2:$B$97,WORKING!K9,1))</f>
        <v>#VALUE!</v>
      </c>
    </row>
    <row r="10" spans="1:19" ht="14.45" x14ac:dyDescent="0.3">
      <c r="A10" t="str">
        <f>IF('insert BARCODES'!B10="","",IF(OR(RIGHT('insert BARCODES'!B10,1)="B",RIGHT('insert BARCODES'!B10,1)="C",RIGHT('insert BARCODES'!B10,1)="K",RIGHT('insert BARCODES'!B10,1)="L",RIGHT('insert BARCODES'!B10,1)="M"),'insert BARCODES'!B10,"incorrect barcode"))</f>
        <v/>
      </c>
      <c r="B10" s="105" t="str">
        <f t="shared" si="0"/>
        <v/>
      </c>
      <c r="C10" t="str">
        <f>IF(A10="","",COUNTIF(B$2:B10,"="&amp;B10))</f>
        <v/>
      </c>
      <c r="D10" t="str">
        <f t="shared" si="1"/>
        <v/>
      </c>
      <c r="E10" t="str">
        <f t="shared" si="2"/>
        <v/>
      </c>
      <c r="F10" t="str">
        <f t="shared" si="3"/>
        <v/>
      </c>
      <c r="G10" t="str">
        <f t="shared" si="4"/>
        <v/>
      </c>
      <c r="H10" t="str">
        <f t="shared" si="5"/>
        <v/>
      </c>
      <c r="I10" t="str">
        <f t="shared" si="6"/>
        <v/>
      </c>
      <c r="J10" t="str">
        <f t="shared" si="7"/>
        <v/>
      </c>
      <c r="K10" t="str">
        <f t="shared" si="8"/>
        <v/>
      </c>
      <c r="L10" t="e">
        <f>IF(OR(H10="Male",H10="Female"),H10,INDEX('unique ID'!$B$2:$B$97,WORKING!H10,1))</f>
        <v>#VALUE!</v>
      </c>
      <c r="M10" t="e">
        <f>IF(OR(I10="Male",I10="Female"),I10,INDEX('unique ID'!$B$2:$B$97,WORKING!I10,1))</f>
        <v>#VALUE!</v>
      </c>
      <c r="N10" t="e">
        <f>IF(OR(J10="Male",J10="Female"),J10,INDEX('unique ID'!$B$2:$B$97,WORKING!J10,1))</f>
        <v>#VALUE!</v>
      </c>
      <c r="O10" t="e">
        <f>IF(OR(K10="Male",K10="Female"),K10,INDEX('unique ID'!$B$2:$B$97,WORKING!K10,1))</f>
        <v>#VALUE!</v>
      </c>
    </row>
    <row r="11" spans="1:19" ht="14.45" x14ac:dyDescent="0.3">
      <c r="A11" t="str">
        <f>IF('insert BARCODES'!B11="","",IF(OR(RIGHT('insert BARCODES'!B11,1)="B",RIGHT('insert BARCODES'!B11,1)="C",RIGHT('insert BARCODES'!B11,1)="K",RIGHT('insert BARCODES'!B11,1)="L",RIGHT('insert BARCODES'!B11,1)="M"),'insert BARCODES'!B11,"incorrect barcode"))</f>
        <v/>
      </c>
      <c r="B11" s="105" t="str">
        <f t="shared" si="0"/>
        <v/>
      </c>
      <c r="C11" t="str">
        <f>IF(A11="","",COUNTIF(B$2:B11,"="&amp;B11))</f>
        <v/>
      </c>
      <c r="D11" t="str">
        <f t="shared" si="1"/>
        <v/>
      </c>
      <c r="E11" t="str">
        <f t="shared" si="2"/>
        <v/>
      </c>
      <c r="F11" t="str">
        <f t="shared" si="3"/>
        <v/>
      </c>
      <c r="G11" t="str">
        <f t="shared" si="4"/>
        <v/>
      </c>
      <c r="H11" t="str">
        <f t="shared" si="5"/>
        <v/>
      </c>
      <c r="I11" t="str">
        <f t="shared" si="6"/>
        <v/>
      </c>
      <c r="J11" t="str">
        <f t="shared" si="7"/>
        <v/>
      </c>
      <c r="K11" t="str">
        <f t="shared" si="8"/>
        <v/>
      </c>
      <c r="L11" t="e">
        <f>IF(OR(H11="Male",H11="Female"),H11,INDEX('unique ID'!$B$2:$B$97,WORKING!H11,1))</f>
        <v>#VALUE!</v>
      </c>
      <c r="M11" t="e">
        <f>IF(OR(I11="Male",I11="Female"),I11,INDEX('unique ID'!$B$2:$B$97,WORKING!I11,1))</f>
        <v>#VALUE!</v>
      </c>
      <c r="N11" t="e">
        <f>IF(OR(J11="Male",J11="Female"),J11,INDEX('unique ID'!$B$2:$B$97,WORKING!J11,1))</f>
        <v>#VALUE!</v>
      </c>
      <c r="O11" t="e">
        <f>IF(OR(K11="Male",K11="Female"),K11,INDEX('unique ID'!$B$2:$B$97,WORKING!K11,1))</f>
        <v>#VALUE!</v>
      </c>
    </row>
    <row r="12" spans="1:19" ht="14.45" x14ac:dyDescent="0.3">
      <c r="A12" t="str">
        <f>IF('insert BARCODES'!B12="","",IF(OR(RIGHT('insert BARCODES'!B12,1)="B",RIGHT('insert BARCODES'!B12,1)="C",RIGHT('insert BARCODES'!B12,1)="K",RIGHT('insert BARCODES'!B12,1)="L",RIGHT('insert BARCODES'!B12,1)="M"),'insert BARCODES'!B12,"incorrect barcode"))</f>
        <v/>
      </c>
      <c r="B12" s="105" t="str">
        <f t="shared" si="0"/>
        <v/>
      </c>
      <c r="C12" t="str">
        <f>IF(A12="","",COUNTIF(B$2:B12,"="&amp;B12))</f>
        <v/>
      </c>
      <c r="D12" t="str">
        <f t="shared" si="1"/>
        <v/>
      </c>
      <c r="E12" t="str">
        <f t="shared" si="2"/>
        <v/>
      </c>
      <c r="F12" t="str">
        <f t="shared" si="3"/>
        <v/>
      </c>
      <c r="G12" t="str">
        <f t="shared" si="4"/>
        <v/>
      </c>
      <c r="H12" t="str">
        <f t="shared" si="5"/>
        <v/>
      </c>
      <c r="I12" t="str">
        <f t="shared" si="6"/>
        <v/>
      </c>
      <c r="J12" t="str">
        <f t="shared" si="7"/>
        <v/>
      </c>
      <c r="K12" t="str">
        <f t="shared" si="8"/>
        <v/>
      </c>
      <c r="L12" t="e">
        <f>IF(OR(H12="Male",H12="Female"),H12,INDEX('unique ID'!$B$2:$B$97,WORKING!H12,1))</f>
        <v>#VALUE!</v>
      </c>
      <c r="M12" t="e">
        <f>IF(OR(I12="Male",I12="Female"),I12,INDEX('unique ID'!$B$2:$B$97,WORKING!I12,1))</f>
        <v>#VALUE!</v>
      </c>
      <c r="N12" t="e">
        <f>IF(OR(J12="Male",J12="Female"),J12,INDEX('unique ID'!$B$2:$B$97,WORKING!J12,1))</f>
        <v>#VALUE!</v>
      </c>
      <c r="O12" t="e">
        <f>IF(OR(K12="Male",K12="Female"),K12,INDEX('unique ID'!$B$2:$B$97,WORKING!K12,1))</f>
        <v>#VALUE!</v>
      </c>
    </row>
    <row r="13" spans="1:19" ht="14.45" x14ac:dyDescent="0.3">
      <c r="A13" t="str">
        <f>IF('insert BARCODES'!B13="","",IF(OR(RIGHT('insert BARCODES'!B13,1)="B",RIGHT('insert BARCODES'!B13,1)="C",RIGHT('insert BARCODES'!B13,1)="K",RIGHT('insert BARCODES'!B13,1)="L",RIGHT('insert BARCODES'!B13,1)="M"),'insert BARCODES'!B13,"incorrect barcode"))</f>
        <v/>
      </c>
      <c r="B13" s="105" t="str">
        <f t="shared" si="0"/>
        <v/>
      </c>
      <c r="C13" t="str">
        <f>IF(A13="","",COUNTIF(B$2:B13,"="&amp;B13))</f>
        <v/>
      </c>
      <c r="D13" t="str">
        <f t="shared" si="1"/>
        <v/>
      </c>
      <c r="E13" t="str">
        <f t="shared" si="2"/>
        <v/>
      </c>
      <c r="F13" t="str">
        <f t="shared" si="3"/>
        <v/>
      </c>
      <c r="G13" t="str">
        <f t="shared" si="4"/>
        <v/>
      </c>
      <c r="H13" t="str">
        <f t="shared" si="5"/>
        <v/>
      </c>
      <c r="I13" t="str">
        <f t="shared" si="6"/>
        <v/>
      </c>
      <c r="J13" t="str">
        <f t="shared" si="7"/>
        <v/>
      </c>
      <c r="K13" t="str">
        <f t="shared" si="8"/>
        <v/>
      </c>
      <c r="L13" t="e">
        <f>IF(OR(H13="Male",H13="Female"),H13,INDEX('unique ID'!$B$2:$B$97,WORKING!H13,1))</f>
        <v>#VALUE!</v>
      </c>
      <c r="M13" t="e">
        <f>IF(OR(I13="Male",I13="Female"),I13,INDEX('unique ID'!$B$2:$B$97,WORKING!I13,1))</f>
        <v>#VALUE!</v>
      </c>
      <c r="N13" t="e">
        <f>IF(OR(J13="Male",J13="Female"),J13,INDEX('unique ID'!$B$2:$B$97,WORKING!J13,1))</f>
        <v>#VALUE!</v>
      </c>
      <c r="O13" t="e">
        <f>IF(OR(K13="Male",K13="Female"),K13,INDEX('unique ID'!$B$2:$B$97,WORKING!K13,1))</f>
        <v>#VALUE!</v>
      </c>
    </row>
    <row r="14" spans="1:19" ht="14.45" x14ac:dyDescent="0.3">
      <c r="A14" t="str">
        <f>IF('insert BARCODES'!B14="","",IF(OR(RIGHT('insert BARCODES'!B14,1)="B",RIGHT('insert BARCODES'!B14,1)="C",RIGHT('insert BARCODES'!B14,1)="K",RIGHT('insert BARCODES'!B14,1)="L",RIGHT('insert BARCODES'!B14,1)="M"),'insert BARCODES'!B14,"incorrect barcode"))</f>
        <v/>
      </c>
      <c r="B14" s="105" t="str">
        <f t="shared" si="0"/>
        <v/>
      </c>
      <c r="C14" t="str">
        <f>IF(A14="","",COUNTIF(B$2:B14,"="&amp;B14))</f>
        <v/>
      </c>
      <c r="D14" t="str">
        <f t="shared" si="1"/>
        <v/>
      </c>
      <c r="E14" t="str">
        <f t="shared" si="2"/>
        <v/>
      </c>
      <c r="F14" t="str">
        <f t="shared" si="3"/>
        <v/>
      </c>
      <c r="G14" t="str">
        <f t="shared" si="4"/>
        <v/>
      </c>
      <c r="H14" t="str">
        <f t="shared" si="5"/>
        <v/>
      </c>
      <c r="I14" t="str">
        <f t="shared" si="6"/>
        <v/>
      </c>
      <c r="J14" t="str">
        <f t="shared" si="7"/>
        <v/>
      </c>
      <c r="K14" t="str">
        <f t="shared" si="8"/>
        <v/>
      </c>
      <c r="L14" t="e">
        <f>IF(OR(H14="Male",H14="Female"),H14,INDEX('unique ID'!$B$2:$B$97,WORKING!H14,1))</f>
        <v>#VALUE!</v>
      </c>
      <c r="M14" t="e">
        <f>IF(OR(I14="Male",I14="Female"),I14,INDEX('unique ID'!$B$2:$B$97,WORKING!I14,1))</f>
        <v>#VALUE!</v>
      </c>
      <c r="N14" t="e">
        <f>IF(OR(J14="Male",J14="Female"),J14,INDEX('unique ID'!$B$2:$B$97,WORKING!J14,1))</f>
        <v>#VALUE!</v>
      </c>
      <c r="O14" t="e">
        <f>IF(OR(K14="Male",K14="Female"),K14,INDEX('unique ID'!$B$2:$B$97,WORKING!K14,1))</f>
        <v>#VALUE!</v>
      </c>
    </row>
    <row r="15" spans="1:19" ht="14.45" x14ac:dyDescent="0.3">
      <c r="A15" t="str">
        <f>IF('insert BARCODES'!B15="","",IF(OR(RIGHT('insert BARCODES'!B15,1)="B",RIGHT('insert BARCODES'!B15,1)="C",RIGHT('insert BARCODES'!B15,1)="K",RIGHT('insert BARCODES'!B15,1)="L",RIGHT('insert BARCODES'!B15,1)="M"),'insert BARCODES'!B15,"incorrect barcode"))</f>
        <v/>
      </c>
      <c r="B15" s="105" t="str">
        <f t="shared" si="0"/>
        <v/>
      </c>
      <c r="C15" t="str">
        <f>IF(A15="","",COUNTIF(B$2:B15,"="&amp;B15))</f>
        <v/>
      </c>
      <c r="D15" t="str">
        <f t="shared" si="1"/>
        <v/>
      </c>
      <c r="E15" t="str">
        <f t="shared" si="2"/>
        <v/>
      </c>
      <c r="F15" t="str">
        <f t="shared" si="3"/>
        <v/>
      </c>
      <c r="G15" t="str">
        <f t="shared" si="4"/>
        <v/>
      </c>
      <c r="H15" t="str">
        <f t="shared" si="5"/>
        <v/>
      </c>
      <c r="I15" t="str">
        <f t="shared" si="6"/>
        <v/>
      </c>
      <c r="J15" t="str">
        <f t="shared" si="7"/>
        <v/>
      </c>
      <c r="K15" t="str">
        <f t="shared" si="8"/>
        <v/>
      </c>
      <c r="L15" t="e">
        <f>IF(OR(H15="Male",H15="Female"),H15,INDEX('unique ID'!$B$2:$B$97,WORKING!H15,1))</f>
        <v>#VALUE!</v>
      </c>
      <c r="M15" t="e">
        <f>IF(OR(I15="Male",I15="Female"),I15,INDEX('unique ID'!$B$2:$B$97,WORKING!I15,1))</f>
        <v>#VALUE!</v>
      </c>
      <c r="N15" t="e">
        <f>IF(OR(J15="Male",J15="Female"),J15,INDEX('unique ID'!$B$2:$B$97,WORKING!J15,1))</f>
        <v>#VALUE!</v>
      </c>
      <c r="O15" t="e">
        <f>IF(OR(K15="Male",K15="Female"),K15,INDEX('unique ID'!$B$2:$B$97,WORKING!K15,1))</f>
        <v>#VALUE!</v>
      </c>
    </row>
    <row r="16" spans="1:19" ht="14.45" x14ac:dyDescent="0.3">
      <c r="A16" t="str">
        <f>IF('insert BARCODES'!B16="","",IF(OR(RIGHT('insert BARCODES'!B16,1)="B",RIGHT('insert BARCODES'!B16,1)="C",RIGHT('insert BARCODES'!B16,1)="K",RIGHT('insert BARCODES'!B16,1)="L",RIGHT('insert BARCODES'!B16,1)="M"),'insert BARCODES'!B16,"incorrect barcode"))</f>
        <v/>
      </c>
      <c r="B16" s="105" t="str">
        <f t="shared" si="0"/>
        <v/>
      </c>
      <c r="C16" t="str">
        <f>IF(A16="","",COUNTIF(B$2:B16,"="&amp;B16))</f>
        <v/>
      </c>
      <c r="D16" t="str">
        <f t="shared" si="1"/>
        <v/>
      </c>
      <c r="E16" t="str">
        <f t="shared" si="2"/>
        <v/>
      </c>
      <c r="F16" t="str">
        <f t="shared" si="3"/>
        <v/>
      </c>
      <c r="G16" t="str">
        <f t="shared" si="4"/>
        <v/>
      </c>
      <c r="H16" t="str">
        <f t="shared" si="5"/>
        <v/>
      </c>
      <c r="I16" t="str">
        <f t="shared" si="6"/>
        <v/>
      </c>
      <c r="J16" t="str">
        <f t="shared" si="7"/>
        <v/>
      </c>
      <c r="K16" t="str">
        <f t="shared" si="8"/>
        <v/>
      </c>
      <c r="L16" t="e">
        <f>IF(OR(H16="Male",H16="Female"),H16,INDEX('unique ID'!$B$2:$B$97,WORKING!H16,1))</f>
        <v>#VALUE!</v>
      </c>
      <c r="M16" t="e">
        <f>IF(OR(I16="Male",I16="Female"),I16,INDEX('unique ID'!$B$2:$B$97,WORKING!I16,1))</f>
        <v>#VALUE!</v>
      </c>
      <c r="N16" t="e">
        <f>IF(OR(J16="Male",J16="Female"),J16,INDEX('unique ID'!$B$2:$B$97,WORKING!J16,1))</f>
        <v>#VALUE!</v>
      </c>
      <c r="O16" t="e">
        <f>IF(OR(K16="Male",K16="Female"),K16,INDEX('unique ID'!$B$2:$B$97,WORKING!K16,1))</f>
        <v>#VALUE!</v>
      </c>
    </row>
    <row r="17" spans="1:15" ht="14.45" x14ac:dyDescent="0.3">
      <c r="A17" t="str">
        <f>IF('insert BARCODES'!B17="","",IF(OR(RIGHT('insert BARCODES'!B17,1)="B",RIGHT('insert BARCODES'!B17,1)="C",RIGHT('insert BARCODES'!B17,1)="K",RIGHT('insert BARCODES'!B17,1)="L",RIGHT('insert BARCODES'!B17,1)="M"),'insert BARCODES'!B17,"incorrect barcode"))</f>
        <v/>
      </c>
      <c r="B17" s="105" t="str">
        <f t="shared" si="0"/>
        <v/>
      </c>
      <c r="C17" t="str">
        <f>IF(A17="","",COUNTIF(B$2:B17,"="&amp;B17))</f>
        <v/>
      </c>
      <c r="D17" t="str">
        <f t="shared" si="1"/>
        <v/>
      </c>
      <c r="E17" t="str">
        <f t="shared" si="2"/>
        <v/>
      </c>
      <c r="F17" t="str">
        <f t="shared" si="3"/>
        <v/>
      </c>
      <c r="G17" t="str">
        <f t="shared" si="4"/>
        <v/>
      </c>
      <c r="H17" t="str">
        <f t="shared" si="5"/>
        <v/>
      </c>
      <c r="I17" t="str">
        <f t="shared" si="6"/>
        <v/>
      </c>
      <c r="J17" t="str">
        <f t="shared" si="7"/>
        <v/>
      </c>
      <c r="K17" t="str">
        <f t="shared" si="8"/>
        <v/>
      </c>
      <c r="L17" t="e">
        <f>IF(OR(H17="Male",H17="Female"),H17,INDEX('unique ID'!$B$2:$B$97,WORKING!H17,1))</f>
        <v>#VALUE!</v>
      </c>
      <c r="M17" t="e">
        <f>IF(OR(I17="Male",I17="Female"),I17,INDEX('unique ID'!$B$2:$B$97,WORKING!I17,1))</f>
        <v>#VALUE!</v>
      </c>
      <c r="N17" t="e">
        <f>IF(OR(J17="Male",J17="Female"),J17,INDEX('unique ID'!$B$2:$B$97,WORKING!J17,1))</f>
        <v>#VALUE!</v>
      </c>
      <c r="O17" t="e">
        <f>IF(OR(K17="Male",K17="Female"),K17,INDEX('unique ID'!$B$2:$B$97,WORKING!K17,1))</f>
        <v>#VALUE!</v>
      </c>
    </row>
    <row r="18" spans="1:15" x14ac:dyDescent="0.25">
      <c r="A18" t="str">
        <f>IF('insert BARCODES'!B18="","",IF(OR(RIGHT('insert BARCODES'!B18,1)="B",RIGHT('insert BARCODES'!B18,1)="C",RIGHT('insert BARCODES'!B18,1)="K",RIGHT('insert BARCODES'!B18,1)="L",RIGHT('insert BARCODES'!B18,1)="M"),'insert BARCODES'!B18,"incorrect barcode"))</f>
        <v/>
      </c>
      <c r="B18" s="105" t="str">
        <f t="shared" si="0"/>
        <v/>
      </c>
      <c r="C18" t="str">
        <f>IF(A18="","",COUNTIF(B$2:B18,"="&amp;B18))</f>
        <v/>
      </c>
      <c r="D18" t="str">
        <f t="shared" si="1"/>
        <v/>
      </c>
      <c r="E18" t="str">
        <f t="shared" si="2"/>
        <v/>
      </c>
      <c r="F18" t="str">
        <f t="shared" si="3"/>
        <v/>
      </c>
      <c r="G18" t="str">
        <f t="shared" si="4"/>
        <v/>
      </c>
      <c r="H18" t="str">
        <f t="shared" si="5"/>
        <v/>
      </c>
      <c r="I18" t="str">
        <f t="shared" si="6"/>
        <v/>
      </c>
      <c r="J18" t="str">
        <f t="shared" si="7"/>
        <v/>
      </c>
      <c r="K18" t="str">
        <f t="shared" si="8"/>
        <v/>
      </c>
      <c r="L18" t="e">
        <f>IF(OR(H18="Male",H18="Female"),H18,INDEX('unique ID'!$B$2:$B$97,WORKING!H18,1))</f>
        <v>#VALUE!</v>
      </c>
      <c r="M18" t="e">
        <f>IF(OR(I18="Male",I18="Female"),I18,INDEX('unique ID'!$B$2:$B$97,WORKING!I18,1))</f>
        <v>#VALUE!</v>
      </c>
      <c r="N18" t="e">
        <f>IF(OR(J18="Male",J18="Female"),J18,INDEX('unique ID'!$B$2:$B$97,WORKING!J18,1))</f>
        <v>#VALUE!</v>
      </c>
      <c r="O18" t="e">
        <f>IF(OR(K18="Male",K18="Female"),K18,INDEX('unique ID'!$B$2:$B$97,WORKING!K18,1))</f>
        <v>#VALUE!</v>
      </c>
    </row>
    <row r="19" spans="1:15" x14ac:dyDescent="0.25">
      <c r="A19" t="str">
        <f>IF('insert BARCODES'!B19="","",IF(OR(RIGHT('insert BARCODES'!B19,1)="B",RIGHT('insert BARCODES'!B19,1)="C",RIGHT('insert BARCODES'!B19,1)="K",RIGHT('insert BARCODES'!B19,1)="L",RIGHT('insert BARCODES'!B19,1)="M"),'insert BARCODES'!B19,"incorrect barcode"))</f>
        <v/>
      </c>
      <c r="B19" s="105" t="str">
        <f t="shared" si="0"/>
        <v/>
      </c>
      <c r="C19" t="str">
        <f>IF(A19="","",COUNTIF(B$2:B19,"="&amp;B19))</f>
        <v/>
      </c>
      <c r="D19" t="str">
        <f t="shared" si="1"/>
        <v/>
      </c>
      <c r="E19" t="str">
        <f t="shared" si="2"/>
        <v/>
      </c>
      <c r="F19" t="str">
        <f t="shared" si="3"/>
        <v/>
      </c>
      <c r="G19" t="str">
        <f t="shared" si="4"/>
        <v/>
      </c>
      <c r="H19" t="str">
        <f t="shared" si="5"/>
        <v/>
      </c>
      <c r="I19" t="str">
        <f t="shared" si="6"/>
        <v/>
      </c>
      <c r="J19" t="str">
        <f t="shared" si="7"/>
        <v/>
      </c>
      <c r="K19" t="str">
        <f t="shared" si="8"/>
        <v/>
      </c>
      <c r="L19" t="e">
        <f>IF(OR(H19="Male",H19="Female"),H19,INDEX('unique ID'!$B$2:$B$97,WORKING!H19,1))</f>
        <v>#VALUE!</v>
      </c>
      <c r="M19" t="e">
        <f>IF(OR(I19="Male",I19="Female"),I19,INDEX('unique ID'!$B$2:$B$97,WORKING!I19,1))</f>
        <v>#VALUE!</v>
      </c>
      <c r="N19" t="e">
        <f>IF(OR(J19="Male",J19="Female"),J19,INDEX('unique ID'!$B$2:$B$97,WORKING!J19,1))</f>
        <v>#VALUE!</v>
      </c>
      <c r="O19" t="e">
        <f>IF(OR(K19="Male",K19="Female"),K19,INDEX('unique ID'!$B$2:$B$97,WORKING!K19,1))</f>
        <v>#VALUE!</v>
      </c>
    </row>
    <row r="20" spans="1:15" x14ac:dyDescent="0.25">
      <c r="A20" t="str">
        <f>IF('insert BARCODES'!B20="","",IF(OR(RIGHT('insert BARCODES'!B20,1)="B",RIGHT('insert BARCODES'!B20,1)="C",RIGHT('insert BARCODES'!B20,1)="K",RIGHT('insert BARCODES'!B20,1)="L",RIGHT('insert BARCODES'!B20,1)="M"),'insert BARCODES'!B20,"incorrect barcode"))</f>
        <v/>
      </c>
      <c r="B20" s="105" t="str">
        <f t="shared" si="0"/>
        <v/>
      </c>
      <c r="C20" t="str">
        <f>IF(A20="","",COUNTIF(B$2:B20,"="&amp;B20))</f>
        <v/>
      </c>
      <c r="D20" t="str">
        <f t="shared" si="1"/>
        <v/>
      </c>
      <c r="E20" t="str">
        <f t="shared" si="2"/>
        <v/>
      </c>
      <c r="F20" t="str">
        <f t="shared" si="3"/>
        <v/>
      </c>
      <c r="G20" t="str">
        <f t="shared" si="4"/>
        <v/>
      </c>
      <c r="H20" t="str">
        <f t="shared" si="5"/>
        <v/>
      </c>
      <c r="I20" t="str">
        <f t="shared" si="6"/>
        <v/>
      </c>
      <c r="J20" t="str">
        <f t="shared" si="7"/>
        <v/>
      </c>
      <c r="K20" t="str">
        <f t="shared" si="8"/>
        <v/>
      </c>
      <c r="L20" t="e">
        <f>IF(OR(H20="Male",H20="Female"),H20,INDEX('unique ID'!$B$2:$B$97,WORKING!H20,1))</f>
        <v>#VALUE!</v>
      </c>
      <c r="M20" t="e">
        <f>IF(OR(I20="Male",I20="Female"),I20,INDEX('unique ID'!$B$2:$B$97,WORKING!I20,1))</f>
        <v>#VALUE!</v>
      </c>
      <c r="N20" t="e">
        <f>IF(OR(J20="Male",J20="Female"),J20,INDEX('unique ID'!$B$2:$B$97,WORKING!J20,1))</f>
        <v>#VALUE!</v>
      </c>
      <c r="O20" t="e">
        <f>IF(OR(K20="Male",K20="Female"),K20,INDEX('unique ID'!$B$2:$B$97,WORKING!K20,1))</f>
        <v>#VALUE!</v>
      </c>
    </row>
    <row r="21" spans="1:15" x14ac:dyDescent="0.25">
      <c r="A21" t="str">
        <f>IF('insert BARCODES'!B21="","",IF(OR(RIGHT('insert BARCODES'!B21,1)="B",RIGHT('insert BARCODES'!B21,1)="C",RIGHT('insert BARCODES'!B21,1)="K",RIGHT('insert BARCODES'!B21,1)="L",RIGHT('insert BARCODES'!B21,1)="M"),'insert BARCODES'!B21,"incorrect barcode"))</f>
        <v/>
      </c>
      <c r="B21" s="105" t="str">
        <f t="shared" si="0"/>
        <v/>
      </c>
      <c r="C21" t="str">
        <f>IF(A21="","",COUNTIF(B$2:B21,"="&amp;B21))</f>
        <v/>
      </c>
      <c r="D21" t="str">
        <f t="shared" si="1"/>
        <v/>
      </c>
      <c r="E21" t="str">
        <f t="shared" si="2"/>
        <v/>
      </c>
      <c r="F21" t="str">
        <f t="shared" si="3"/>
        <v/>
      </c>
      <c r="G21" t="str">
        <f t="shared" si="4"/>
        <v/>
      </c>
      <c r="H21" t="str">
        <f t="shared" si="5"/>
        <v/>
      </c>
      <c r="I21" t="str">
        <f t="shared" si="6"/>
        <v/>
      </c>
      <c r="J21" t="str">
        <f t="shared" si="7"/>
        <v/>
      </c>
      <c r="K21" t="str">
        <f t="shared" si="8"/>
        <v/>
      </c>
      <c r="L21" t="e">
        <f>IF(OR(H21="Male",H21="Female"),H21,INDEX('unique ID'!$B$2:$B$97,WORKING!H21,1))</f>
        <v>#VALUE!</v>
      </c>
      <c r="M21" t="e">
        <f>IF(OR(I21="Male",I21="Female"),I21,INDEX('unique ID'!$B$2:$B$97,WORKING!I21,1))</f>
        <v>#VALUE!</v>
      </c>
      <c r="N21" t="e">
        <f>IF(OR(J21="Male",J21="Female"),J21,INDEX('unique ID'!$B$2:$B$97,WORKING!J21,1))</f>
        <v>#VALUE!</v>
      </c>
      <c r="O21" t="e">
        <f>IF(OR(K21="Male",K21="Female"),K21,INDEX('unique ID'!$B$2:$B$97,WORKING!K21,1))</f>
        <v>#VALUE!</v>
      </c>
    </row>
    <row r="22" spans="1:15" x14ac:dyDescent="0.25">
      <c r="A22" t="str">
        <f>IF('insert BARCODES'!B22="","",IF(OR(RIGHT('insert BARCODES'!B22,1)="B",RIGHT('insert BARCODES'!B22,1)="C",RIGHT('insert BARCODES'!B22,1)="K",RIGHT('insert BARCODES'!B22,1)="L",RIGHT('insert BARCODES'!B22,1)="M"),'insert BARCODES'!B22,"incorrect barcode"))</f>
        <v/>
      </c>
      <c r="B22" s="105" t="str">
        <f t="shared" si="0"/>
        <v/>
      </c>
      <c r="C22" t="str">
        <f>IF(A22="","",COUNTIF(B$2:B22,"="&amp;B22))</f>
        <v/>
      </c>
      <c r="D22" t="str">
        <f t="shared" si="1"/>
        <v/>
      </c>
      <c r="E22" t="str">
        <f t="shared" si="2"/>
        <v/>
      </c>
      <c r="F22" t="str">
        <f t="shared" si="3"/>
        <v/>
      </c>
      <c r="G22" t="str">
        <f t="shared" si="4"/>
        <v/>
      </c>
      <c r="H22" t="str">
        <f t="shared" si="5"/>
        <v/>
      </c>
      <c r="I22" t="str">
        <f t="shared" si="6"/>
        <v/>
      </c>
      <c r="J22" t="str">
        <f t="shared" si="7"/>
        <v/>
      </c>
      <c r="K22" t="str">
        <f t="shared" si="8"/>
        <v/>
      </c>
      <c r="L22" t="e">
        <f>IF(OR(H22="Male",H22="Female"),H22,INDEX('unique ID'!$B$2:$B$97,WORKING!H22,1))</f>
        <v>#VALUE!</v>
      </c>
      <c r="M22" t="e">
        <f>IF(OR(I22="Male",I22="Female"),I22,INDEX('unique ID'!$B$2:$B$97,WORKING!I22,1))</f>
        <v>#VALUE!</v>
      </c>
      <c r="N22" t="e">
        <f>IF(OR(J22="Male",J22="Female"),J22,INDEX('unique ID'!$B$2:$B$97,WORKING!J22,1))</f>
        <v>#VALUE!</v>
      </c>
      <c r="O22" t="e">
        <f>IF(OR(K22="Male",K22="Female"),K22,INDEX('unique ID'!$B$2:$B$97,WORKING!K22,1))</f>
        <v>#VALUE!</v>
      </c>
    </row>
    <row r="23" spans="1:15" x14ac:dyDescent="0.25">
      <c r="A23" t="str">
        <f>IF('insert BARCODES'!B23="","",IF(OR(RIGHT('insert BARCODES'!B23,1)="B",RIGHT('insert BARCODES'!B23,1)="C",RIGHT('insert BARCODES'!B23,1)="K",RIGHT('insert BARCODES'!B23,1)="L",RIGHT('insert BARCODES'!B23,1)="M"),'insert BARCODES'!B23,"incorrect barcode"))</f>
        <v/>
      </c>
      <c r="B23" s="105" t="str">
        <f t="shared" si="0"/>
        <v/>
      </c>
      <c r="C23" t="str">
        <f>IF(A23="","",COUNTIF(B$2:B23,"="&amp;B23))</f>
        <v/>
      </c>
      <c r="D23" t="str">
        <f t="shared" si="1"/>
        <v/>
      </c>
      <c r="E23" t="str">
        <f t="shared" si="2"/>
        <v/>
      </c>
      <c r="F23" t="str">
        <f t="shared" si="3"/>
        <v/>
      </c>
      <c r="G23" t="str">
        <f t="shared" si="4"/>
        <v/>
      </c>
      <c r="H23" t="str">
        <f t="shared" si="5"/>
        <v/>
      </c>
      <c r="I23" t="str">
        <f t="shared" si="6"/>
        <v/>
      </c>
      <c r="J23" t="str">
        <f t="shared" si="7"/>
        <v/>
      </c>
      <c r="K23" t="str">
        <f t="shared" si="8"/>
        <v/>
      </c>
      <c r="L23" t="e">
        <f>IF(OR(H23="Male",H23="Female"),H23,INDEX('unique ID'!$B$2:$B$97,WORKING!H23,1))</f>
        <v>#VALUE!</v>
      </c>
      <c r="M23" t="e">
        <f>IF(OR(I23="Male",I23="Female"),I23,INDEX('unique ID'!$B$2:$B$97,WORKING!I23,1))</f>
        <v>#VALUE!</v>
      </c>
      <c r="N23" t="e">
        <f>IF(OR(J23="Male",J23="Female"),J23,INDEX('unique ID'!$B$2:$B$97,WORKING!J23,1))</f>
        <v>#VALUE!</v>
      </c>
      <c r="O23" t="e">
        <f>IF(OR(K23="Male",K23="Female"),K23,INDEX('unique ID'!$B$2:$B$97,WORKING!K23,1))</f>
        <v>#VALUE!</v>
      </c>
    </row>
    <row r="24" spans="1:15" x14ac:dyDescent="0.25">
      <c r="A24" t="str">
        <f>IF('insert BARCODES'!B24="","",IF(OR(RIGHT('insert BARCODES'!B24,1)="B",RIGHT('insert BARCODES'!B24,1)="C",RIGHT('insert BARCODES'!B24,1)="K",RIGHT('insert BARCODES'!B24,1)="L",RIGHT('insert BARCODES'!B24,1)="M"),'insert BARCODES'!B24,"incorrect barcode"))</f>
        <v/>
      </c>
      <c r="B24" s="105" t="str">
        <f t="shared" si="0"/>
        <v/>
      </c>
      <c r="C24" t="str">
        <f>IF(A24="","",COUNTIF(B$2:B24,"="&amp;B24))</f>
        <v/>
      </c>
      <c r="D24" t="str">
        <f t="shared" si="1"/>
        <v/>
      </c>
      <c r="E24" t="str">
        <f t="shared" si="2"/>
        <v/>
      </c>
      <c r="F24" t="str">
        <f t="shared" si="3"/>
        <v/>
      </c>
      <c r="G24" t="str">
        <f t="shared" si="4"/>
        <v/>
      </c>
      <c r="H24" t="str">
        <f t="shared" si="5"/>
        <v/>
      </c>
      <c r="I24" t="str">
        <f t="shared" si="6"/>
        <v/>
      </c>
      <c r="J24" t="str">
        <f t="shared" si="7"/>
        <v/>
      </c>
      <c r="K24" t="str">
        <f t="shared" si="8"/>
        <v/>
      </c>
      <c r="L24" t="e">
        <f>IF(OR(H24="Male",H24="Female"),H24,INDEX('unique ID'!$B$2:$B$97,WORKING!H24,1))</f>
        <v>#VALUE!</v>
      </c>
      <c r="M24" t="e">
        <f>IF(OR(I24="Male",I24="Female"),I24,INDEX('unique ID'!$B$2:$B$97,WORKING!I24,1))</f>
        <v>#VALUE!</v>
      </c>
      <c r="N24" t="e">
        <f>IF(OR(J24="Male",J24="Female"),J24,INDEX('unique ID'!$B$2:$B$97,WORKING!J24,1))</f>
        <v>#VALUE!</v>
      </c>
      <c r="O24" t="e">
        <f>IF(OR(K24="Male",K24="Female"),K24,INDEX('unique ID'!$B$2:$B$97,WORKING!K24,1))</f>
        <v>#VALUE!</v>
      </c>
    </row>
    <row r="25" spans="1:15" x14ac:dyDescent="0.25">
      <c r="A25" t="str">
        <f>IF('insert BARCODES'!B25="","",IF(OR(RIGHT('insert BARCODES'!B25,1)="B",RIGHT('insert BARCODES'!B25,1)="C",RIGHT('insert BARCODES'!B25,1)="K",RIGHT('insert BARCODES'!B25,1)="L",RIGHT('insert BARCODES'!B25,1)="M"),'insert BARCODES'!B25,"incorrect barcode"))</f>
        <v/>
      </c>
      <c r="B25" s="105" t="str">
        <f t="shared" si="0"/>
        <v/>
      </c>
      <c r="C25" t="str">
        <f>IF(A25="","",COUNTIF(B$2:B25,"="&amp;B25))</f>
        <v/>
      </c>
      <c r="D25" t="str">
        <f t="shared" si="1"/>
        <v/>
      </c>
      <c r="E25" t="str">
        <f t="shared" si="2"/>
        <v/>
      </c>
      <c r="F25" t="str">
        <f t="shared" si="3"/>
        <v/>
      </c>
      <c r="G25" t="str">
        <f t="shared" si="4"/>
        <v/>
      </c>
      <c r="H25" t="str">
        <f t="shared" si="5"/>
        <v/>
      </c>
      <c r="I25" t="str">
        <f t="shared" si="6"/>
        <v/>
      </c>
      <c r="J25" t="str">
        <f t="shared" si="7"/>
        <v/>
      </c>
      <c r="K25" t="str">
        <f t="shared" si="8"/>
        <v/>
      </c>
      <c r="L25" t="e">
        <f>IF(OR(H25="Male",H25="Female"),H25,INDEX('unique ID'!$B$2:$B$97,WORKING!H25,1))</f>
        <v>#VALUE!</v>
      </c>
      <c r="M25" t="e">
        <f>IF(OR(I25="Male",I25="Female"),I25,INDEX('unique ID'!$B$2:$B$97,WORKING!I25,1))</f>
        <v>#VALUE!</v>
      </c>
      <c r="N25" t="e">
        <f>IF(OR(J25="Male",J25="Female"),J25,INDEX('unique ID'!$B$2:$B$97,WORKING!J25,1))</f>
        <v>#VALUE!</v>
      </c>
      <c r="O25" t="e">
        <f>IF(OR(K25="Male",K25="Female"),K25,INDEX('unique ID'!$B$2:$B$97,WORKING!K25,1))</f>
        <v>#VALUE!</v>
      </c>
    </row>
    <row r="26" spans="1:15" x14ac:dyDescent="0.25">
      <c r="A26" t="str">
        <f>IF('insert BARCODES'!B97="","",'insert BARCODES'!B97)</f>
        <v>END</v>
      </c>
    </row>
    <row r="27" spans="1:15" x14ac:dyDescent="0.25">
      <c r="A27" t="str">
        <f>IF('insert BARCODES'!B27="","",'insert BARCODES'!B27)</f>
        <v/>
      </c>
    </row>
    <row r="28" spans="1:15" x14ac:dyDescent="0.25">
      <c r="A28" t="str">
        <f>IF('insert BARCODES'!B28="","",'insert BARCODES'!B28)</f>
        <v/>
      </c>
    </row>
    <row r="29" spans="1:15" x14ac:dyDescent="0.25">
      <c r="A29" t="str">
        <f>IF('insert BARCODES'!B29="","",'insert BARCODES'!B29)</f>
        <v/>
      </c>
    </row>
    <row r="30" spans="1:15" x14ac:dyDescent="0.25">
      <c r="A30" t="str">
        <f>IF('insert BARCODES'!B30="","",'insert BARCODES'!B30)</f>
        <v/>
      </c>
    </row>
    <row r="31" spans="1:15" x14ac:dyDescent="0.25">
      <c r="A31" t="str">
        <f>IF('insert BARCODES'!B31="","",'insert BARCODES'!B31)</f>
        <v/>
      </c>
    </row>
    <row r="32" spans="1:15" x14ac:dyDescent="0.25">
      <c r="A32" t="str">
        <f>IF('insert BARCODES'!B32="","",'insert BARCODES'!B32)</f>
        <v/>
      </c>
    </row>
    <row r="33" spans="1:1" x14ac:dyDescent="0.25">
      <c r="A33" t="str">
        <f>IF('insert BARCODES'!B33="","",'insert BARCODES'!B33)</f>
        <v/>
      </c>
    </row>
    <row r="34" spans="1:1" x14ac:dyDescent="0.25">
      <c r="A34" t="str">
        <f>IF('insert BARCODES'!B34="","",'insert BARCODES'!B34)</f>
        <v/>
      </c>
    </row>
    <row r="35" spans="1:1" x14ac:dyDescent="0.25">
      <c r="A35" t="str">
        <f>IF('insert BARCODES'!B35="","",'insert BARCODES'!B35)</f>
        <v/>
      </c>
    </row>
    <row r="36" spans="1:1" x14ac:dyDescent="0.25">
      <c r="A36" t="str">
        <f>IF('insert BARCODES'!B36="","",'insert BARCODES'!B36)</f>
        <v/>
      </c>
    </row>
    <row r="37" spans="1:1" x14ac:dyDescent="0.25">
      <c r="A37" t="str">
        <f>IF('insert BARCODES'!B37="","",'insert BARCODES'!B37)</f>
        <v/>
      </c>
    </row>
    <row r="38" spans="1:1" x14ac:dyDescent="0.25">
      <c r="A38" t="str">
        <f>IF('insert BARCODES'!B38="","",'insert BARCODES'!B38)</f>
        <v/>
      </c>
    </row>
    <row r="39" spans="1:1" x14ac:dyDescent="0.25">
      <c r="A39" t="str">
        <f>IF('insert BARCODES'!B39="","",'insert BARCODES'!B39)</f>
        <v/>
      </c>
    </row>
    <row r="40" spans="1:1" x14ac:dyDescent="0.25">
      <c r="A40" t="str">
        <f>IF('insert BARCODES'!B40="","",'insert BARCODES'!B40)</f>
        <v/>
      </c>
    </row>
    <row r="41" spans="1:1" x14ac:dyDescent="0.25">
      <c r="A41" t="str">
        <f>IF('insert BARCODES'!B41="","",'insert BARCODES'!B41)</f>
        <v/>
      </c>
    </row>
    <row r="42" spans="1:1" x14ac:dyDescent="0.25">
      <c r="A42" t="str">
        <f>IF('insert BARCODES'!B42="","",'insert BARCODES'!B42)</f>
        <v/>
      </c>
    </row>
    <row r="43" spans="1:1" x14ac:dyDescent="0.25">
      <c r="A43" t="str">
        <f>IF('insert BARCODES'!B43="","",'insert BARCODES'!B43)</f>
        <v/>
      </c>
    </row>
    <row r="44" spans="1:1" x14ac:dyDescent="0.25">
      <c r="A44" t="str">
        <f>IF('insert BARCODES'!B44="","",'insert BARCODES'!B44)</f>
        <v/>
      </c>
    </row>
    <row r="45" spans="1:1" x14ac:dyDescent="0.25">
      <c r="A45" t="str">
        <f>IF('insert BARCODES'!B45="","",'insert BARCODES'!B45)</f>
        <v/>
      </c>
    </row>
    <row r="46" spans="1:1" x14ac:dyDescent="0.25">
      <c r="A46" t="str">
        <f>IF('insert BARCODES'!B46="","",'insert BARCODES'!B46)</f>
        <v/>
      </c>
    </row>
    <row r="47" spans="1:1" x14ac:dyDescent="0.25">
      <c r="A47" t="str">
        <f>IF('insert BARCODES'!B47="","",'insert BARCODES'!B47)</f>
        <v/>
      </c>
    </row>
    <row r="48" spans="1:1" x14ac:dyDescent="0.25">
      <c r="A48" t="str">
        <f>IF('insert BARCODES'!B48="","",'insert BARCODES'!B48)</f>
        <v/>
      </c>
    </row>
    <row r="49" spans="1:1" x14ac:dyDescent="0.25">
      <c r="A49" t="str">
        <f>IF('insert BARCODES'!B49="","",'insert BARCODES'!B49)</f>
        <v/>
      </c>
    </row>
    <row r="50" spans="1:1" x14ac:dyDescent="0.25">
      <c r="A50" t="str">
        <f>IF('insert BARCODES'!B50="","",'insert BARCODES'!B50)</f>
        <v/>
      </c>
    </row>
    <row r="51" spans="1:1" x14ac:dyDescent="0.25">
      <c r="A51" t="str">
        <f>IF('insert BARCODES'!B51="","",'insert BARCODES'!B51)</f>
        <v/>
      </c>
    </row>
    <row r="52" spans="1:1" x14ac:dyDescent="0.25">
      <c r="A52" t="str">
        <f>IF('insert BARCODES'!B52="","",'insert BARCODES'!B52)</f>
        <v/>
      </c>
    </row>
    <row r="53" spans="1:1" x14ac:dyDescent="0.25">
      <c r="A53" t="str">
        <f>IF('insert BARCODES'!B53="","",'insert BARCODES'!B53)</f>
        <v/>
      </c>
    </row>
    <row r="54" spans="1:1" x14ac:dyDescent="0.25">
      <c r="A54" t="str">
        <f>IF('insert BARCODES'!B54="","",'insert BARCODES'!B54)</f>
        <v/>
      </c>
    </row>
    <row r="55" spans="1:1" x14ac:dyDescent="0.25">
      <c r="A55" t="str">
        <f>IF('insert BARCODES'!B55="","",'insert BARCODES'!B55)</f>
        <v/>
      </c>
    </row>
    <row r="56" spans="1:1" x14ac:dyDescent="0.25">
      <c r="A56" t="str">
        <f>IF('insert BARCODES'!B56="","",'insert BARCODES'!B56)</f>
        <v/>
      </c>
    </row>
    <row r="57" spans="1:1" x14ac:dyDescent="0.25">
      <c r="A57" t="str">
        <f>IF('insert BARCODES'!B57="","",'insert BARCODES'!B57)</f>
        <v/>
      </c>
    </row>
    <row r="58" spans="1:1" x14ac:dyDescent="0.25">
      <c r="A58" t="str">
        <f>IF('insert BARCODES'!B58="","",'insert BARCODES'!B58)</f>
        <v/>
      </c>
    </row>
    <row r="59" spans="1:1" x14ac:dyDescent="0.25">
      <c r="A59" t="str">
        <f>IF('insert BARCODES'!B59="","",'insert BARCODES'!B59)</f>
        <v/>
      </c>
    </row>
    <row r="60" spans="1:1" x14ac:dyDescent="0.25">
      <c r="A60" t="str">
        <f>IF('insert BARCODES'!B60="","",'insert BARCODES'!B60)</f>
        <v/>
      </c>
    </row>
    <row r="61" spans="1:1" x14ac:dyDescent="0.25">
      <c r="A61" t="str">
        <f>IF('insert BARCODES'!B61="","",'insert BARCODES'!B61)</f>
        <v/>
      </c>
    </row>
    <row r="62" spans="1:1" x14ac:dyDescent="0.25">
      <c r="A62" t="str">
        <f>IF('insert BARCODES'!B62="","",'insert BARCODES'!B62)</f>
        <v/>
      </c>
    </row>
    <row r="63" spans="1:1" x14ac:dyDescent="0.25">
      <c r="A63" t="str">
        <f>IF('insert BARCODES'!B63="","",'insert BARCODES'!B63)</f>
        <v/>
      </c>
    </row>
    <row r="64" spans="1:1" x14ac:dyDescent="0.25">
      <c r="A64" t="str">
        <f>IF('insert BARCODES'!B64="","",'insert BARCODES'!B64)</f>
        <v/>
      </c>
    </row>
    <row r="65" spans="1:1" x14ac:dyDescent="0.25">
      <c r="A65" t="str">
        <f>IF('insert BARCODES'!B65="","",'insert BARCODES'!B65)</f>
        <v/>
      </c>
    </row>
    <row r="66" spans="1:1" x14ac:dyDescent="0.25">
      <c r="A66" t="str">
        <f>IF('insert BARCODES'!B66="","",'insert BARCODES'!B66)</f>
        <v/>
      </c>
    </row>
    <row r="67" spans="1:1" x14ac:dyDescent="0.25">
      <c r="A67" t="str">
        <f>IF('insert BARCODES'!B67="","",'insert BARCODES'!B67)</f>
        <v/>
      </c>
    </row>
    <row r="68" spans="1:1" x14ac:dyDescent="0.25">
      <c r="A68" t="str">
        <f>IF('insert BARCODES'!B68="","",'insert BARCODES'!B68)</f>
        <v/>
      </c>
    </row>
    <row r="69" spans="1:1" x14ac:dyDescent="0.25">
      <c r="A69" t="str">
        <f>IF('insert BARCODES'!B69="","",'insert BARCODES'!B69)</f>
        <v/>
      </c>
    </row>
    <row r="70" spans="1:1" x14ac:dyDescent="0.25">
      <c r="A70" t="str">
        <f>IF('insert BARCODES'!B70="","",'insert BARCODES'!B70)</f>
        <v/>
      </c>
    </row>
    <row r="71" spans="1:1" x14ac:dyDescent="0.25">
      <c r="A71" t="str">
        <f>IF('insert BARCODES'!B71="","",'insert BARCODES'!B71)</f>
        <v/>
      </c>
    </row>
    <row r="72" spans="1:1" x14ac:dyDescent="0.25">
      <c r="A72" t="str">
        <f>IF('insert BARCODES'!B72="","",'insert BARCODES'!B72)</f>
        <v/>
      </c>
    </row>
    <row r="73" spans="1:1" x14ac:dyDescent="0.25">
      <c r="A73" t="str">
        <f>IF('insert BARCODES'!B73="","",'insert BARCODES'!B73)</f>
        <v/>
      </c>
    </row>
    <row r="74" spans="1:1" x14ac:dyDescent="0.25">
      <c r="A74" t="str">
        <f>IF('insert BARCODES'!B74="","",'insert BARCODES'!B74)</f>
        <v/>
      </c>
    </row>
    <row r="75" spans="1:1" x14ac:dyDescent="0.25">
      <c r="A75" t="str">
        <f>IF('insert BARCODES'!B75="","",'insert BARCODES'!B75)</f>
        <v/>
      </c>
    </row>
    <row r="76" spans="1:1" x14ac:dyDescent="0.25">
      <c r="A76" t="str">
        <f>IF('insert BARCODES'!B76="","",'insert BARCODES'!B76)</f>
        <v/>
      </c>
    </row>
    <row r="77" spans="1:1" x14ac:dyDescent="0.25">
      <c r="A77" t="str">
        <f>IF('insert BARCODES'!B77="","",'insert BARCODES'!B77)</f>
        <v/>
      </c>
    </row>
    <row r="78" spans="1:1" x14ac:dyDescent="0.25">
      <c r="A78" t="str">
        <f>IF('insert BARCODES'!B78="","",'insert BARCODES'!B78)</f>
        <v/>
      </c>
    </row>
    <row r="79" spans="1:1" x14ac:dyDescent="0.25">
      <c r="A79" t="str">
        <f>IF('insert BARCODES'!B79="","",'insert BARCODES'!B79)</f>
        <v/>
      </c>
    </row>
    <row r="80" spans="1:1" x14ac:dyDescent="0.25">
      <c r="A80" t="str">
        <f>IF('insert BARCODES'!B80="","",'insert BARCODES'!B80)</f>
        <v/>
      </c>
    </row>
    <row r="81" spans="1:1" x14ac:dyDescent="0.25">
      <c r="A81" t="str">
        <f>IF('insert BARCODES'!B81="","",'insert BARCODES'!B81)</f>
        <v/>
      </c>
    </row>
    <row r="82" spans="1:1" x14ac:dyDescent="0.25">
      <c r="A82" t="str">
        <f>IF('insert BARCODES'!B82="","",'insert BARCODES'!B82)</f>
        <v/>
      </c>
    </row>
    <row r="83" spans="1:1" x14ac:dyDescent="0.25">
      <c r="A83" t="str">
        <f>IF('insert BARCODES'!B83="","",'insert BARCODES'!B83)</f>
        <v/>
      </c>
    </row>
    <row r="84" spans="1:1" x14ac:dyDescent="0.25">
      <c r="A84" t="str">
        <f>IF('insert BARCODES'!B84="","",'insert BARCODES'!B84)</f>
        <v/>
      </c>
    </row>
    <row r="85" spans="1:1" x14ac:dyDescent="0.25">
      <c r="A85" t="str">
        <f>IF('insert BARCODES'!B85="","",'insert BARCODES'!B85)</f>
        <v/>
      </c>
    </row>
    <row r="86" spans="1:1" x14ac:dyDescent="0.25">
      <c r="A86" t="str">
        <f>IF('insert BARCODES'!B86="","",'insert BARCODES'!B86)</f>
        <v/>
      </c>
    </row>
    <row r="87" spans="1:1" x14ac:dyDescent="0.25">
      <c r="A87" t="str">
        <f>IF('insert BARCODES'!B87="","",'insert BARCODES'!B87)</f>
        <v/>
      </c>
    </row>
    <row r="88" spans="1:1" x14ac:dyDescent="0.25">
      <c r="A88" t="str">
        <f>IF('insert BARCODES'!B88="","",'insert BARCODES'!B88)</f>
        <v/>
      </c>
    </row>
    <row r="89" spans="1:1" x14ac:dyDescent="0.25">
      <c r="A89" t="str">
        <f>IF('insert BARCODES'!B89="","",'insert BARCODES'!B89)</f>
        <v/>
      </c>
    </row>
    <row r="90" spans="1:1" x14ac:dyDescent="0.25">
      <c r="A90" t="str">
        <f>IF('insert BARCODES'!B90="","",'insert BARCODES'!B90)</f>
        <v/>
      </c>
    </row>
    <row r="91" spans="1:1" x14ac:dyDescent="0.25">
      <c r="A91" t="str">
        <f>IF('insert BARCODES'!B91="","",'insert BARCODES'!B91)</f>
        <v/>
      </c>
    </row>
    <row r="92" spans="1:1" x14ac:dyDescent="0.25">
      <c r="A92" t="str">
        <f>IF('insert BARCODES'!B92="","",'insert BARCODES'!B92)</f>
        <v/>
      </c>
    </row>
    <row r="93" spans="1:1" x14ac:dyDescent="0.25">
      <c r="A93" t="str">
        <f>IF('insert BARCODES'!B93="","",'insert BARCODES'!B93)</f>
        <v/>
      </c>
    </row>
    <row r="94" spans="1:1" x14ac:dyDescent="0.25">
      <c r="A94" t="str">
        <f>IF('insert BARCODES'!B94="","",'insert BARCODES'!B94)</f>
        <v/>
      </c>
    </row>
    <row r="95" spans="1:1" x14ac:dyDescent="0.25">
      <c r="A95" t="str">
        <f>IF('insert BARCODES'!B95="","",'insert BARCODES'!B95)</f>
        <v/>
      </c>
    </row>
    <row r="96" spans="1:1" x14ac:dyDescent="0.25">
      <c r="A96" t="str">
        <f>IF('insert BARCODES'!B96="","",'insert BARCODES'!B96)</f>
        <v/>
      </c>
    </row>
  </sheetData>
  <sheetProtection password="CD2F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80"/>
  <sheetViews>
    <sheetView showGridLines="0" view="pageBreakPreview" zoomScale="80" zoomScaleNormal="73" zoomScaleSheetLayoutView="80" workbookViewId="0">
      <selection activeCell="E1" sqref="E1"/>
    </sheetView>
  </sheetViews>
  <sheetFormatPr defaultColWidth="9.140625" defaultRowHeight="15" x14ac:dyDescent="0.25"/>
  <cols>
    <col min="1" max="1" width="10.5703125" style="2" customWidth="1"/>
    <col min="2" max="14" width="14.7109375" style="2" customWidth="1"/>
    <col min="15" max="15" width="7" style="2" customWidth="1"/>
    <col min="16" max="16" width="6.42578125" style="2" customWidth="1"/>
    <col min="17" max="16384" width="9.140625" style="2"/>
  </cols>
  <sheetData>
    <row r="1" spans="1:15" ht="22.5" customHeight="1" x14ac:dyDescent="0.3">
      <c r="A1" s="6" t="s">
        <v>25</v>
      </c>
      <c r="D1" s="64" t="s">
        <v>118</v>
      </c>
      <c r="E1" s="104">
        <f ca="1">NOW()</f>
        <v>42079.575496759258</v>
      </c>
      <c r="F1" s="64" t="s">
        <v>141</v>
      </c>
      <c r="G1" s="63"/>
      <c r="H1" s="64" t="s">
        <v>59</v>
      </c>
      <c r="I1" s="121"/>
      <c r="J1" s="122"/>
      <c r="K1" s="122"/>
      <c r="L1" s="122"/>
      <c r="M1" s="122"/>
      <c r="N1" s="123"/>
      <c r="O1" s="72"/>
    </row>
    <row r="2" spans="1:15" ht="22.5" customHeight="1" x14ac:dyDescent="0.3">
      <c r="A2" s="6"/>
      <c r="D2" s="64" t="s">
        <v>119</v>
      </c>
      <c r="E2" s="82"/>
      <c r="I2" s="124"/>
      <c r="J2" s="125"/>
      <c r="K2" s="125"/>
      <c r="L2" s="125"/>
      <c r="M2" s="125"/>
      <c r="N2" s="126"/>
      <c r="O2" s="72"/>
    </row>
    <row r="3" spans="1:15" s="66" customFormat="1" ht="15" customHeight="1" x14ac:dyDescent="0.3">
      <c r="A3" s="65"/>
      <c r="E3" s="68"/>
      <c r="I3" s="68"/>
      <c r="J3" s="68"/>
      <c r="K3" s="68"/>
      <c r="L3" s="68"/>
      <c r="M3" s="68"/>
      <c r="N3" s="68"/>
      <c r="O3" s="68"/>
    </row>
    <row r="4" spans="1:15" s="29" customFormat="1" ht="15.6" x14ac:dyDescent="0.3">
      <c r="B4" s="29">
        <v>1</v>
      </c>
      <c r="C4" s="29">
        <v>2</v>
      </c>
      <c r="D4" s="29">
        <v>3</v>
      </c>
      <c r="E4" s="29">
        <v>4</v>
      </c>
      <c r="F4" s="29">
        <v>5</v>
      </c>
      <c r="G4" s="29">
        <v>6</v>
      </c>
      <c r="H4" s="29">
        <v>7</v>
      </c>
      <c r="I4" s="29">
        <v>8</v>
      </c>
      <c r="J4" s="29">
        <v>9</v>
      </c>
      <c r="K4" s="29">
        <v>10</v>
      </c>
      <c r="L4" s="29">
        <v>11</v>
      </c>
      <c r="M4" s="29">
        <v>12</v>
      </c>
    </row>
    <row r="5" spans="1:15" s="11" customFormat="1" ht="29.25" customHeight="1" x14ac:dyDescent="0.3">
      <c r="A5" s="11" t="s">
        <v>8</v>
      </c>
      <c r="B5" s="30" t="str">
        <f>IF(LAYOUT!B2="","",LAYOUT!B2)</f>
        <v/>
      </c>
      <c r="C5" s="30" t="str">
        <f>IF(LAYOUT!D2="","",LAYOUT!D2)</f>
        <v/>
      </c>
      <c r="D5" s="30" t="str">
        <f>IF(LAYOUT!B3="","",LAYOUT!B3)</f>
        <v/>
      </c>
      <c r="E5" s="30" t="str">
        <f>IF(LAYOUT!D3="","",LAYOUT!D3)</f>
        <v/>
      </c>
      <c r="F5" s="30" t="str">
        <f>IF(LAYOUT!B4="","",LAYOUT!B4)</f>
        <v/>
      </c>
      <c r="G5" s="30" t="str">
        <f>IF(LAYOUT!D4="","",LAYOUT!D4)</f>
        <v/>
      </c>
      <c r="H5" s="30" t="str">
        <f>IF(LAYOUT!B5="","",LAYOUT!B5)</f>
        <v/>
      </c>
      <c r="I5" s="30" t="str">
        <f>IF(LAYOUT!D5="","",LAYOUT!D5)</f>
        <v/>
      </c>
      <c r="J5" s="30" t="str">
        <f>IF(LAYOUT!B6="","",LAYOUT!B6)</f>
        <v/>
      </c>
      <c r="K5" s="30" t="str">
        <f>IF(LAYOUT!D6="","",LAYOUT!D6)</f>
        <v/>
      </c>
      <c r="L5" s="30" t="str">
        <f>IF(LAYOUT!B7="","",LAYOUT!B7)</f>
        <v/>
      </c>
      <c r="M5" s="30" t="str">
        <f>IF(LAYOUT!D7="","",LAYOUT!D7)</f>
        <v/>
      </c>
      <c r="N5" s="33" t="s">
        <v>20</v>
      </c>
      <c r="O5" s="33"/>
    </row>
    <row r="6" spans="1:15" s="11" customFormat="1" ht="29.25" customHeight="1" x14ac:dyDescent="0.3">
      <c r="A6" s="11" t="s">
        <v>9</v>
      </c>
      <c r="B6" s="31" t="str">
        <f>IF(LAYOUT!C2="","",LAYOUT!C2)</f>
        <v/>
      </c>
      <c r="C6" s="32" t="str">
        <f>IF(LAYOUT!E2="","",LAYOUT!E2)</f>
        <v/>
      </c>
      <c r="D6" s="31" t="str">
        <f>IF(LAYOUT!C3="","",LAYOUT!C3)</f>
        <v/>
      </c>
      <c r="E6" s="31" t="str">
        <f>IF(LAYOUT!E3="","",LAYOUT!E3)</f>
        <v/>
      </c>
      <c r="F6" s="31" t="str">
        <f>IF(LAYOUT!C4="","",LAYOUT!C4)</f>
        <v/>
      </c>
      <c r="G6" s="31" t="str">
        <f>IF(LAYOUT!E4="","",LAYOUT!E4)</f>
        <v/>
      </c>
      <c r="H6" s="31" t="str">
        <f>IF(LAYOUT!C5="","",LAYOUT!C5)</f>
        <v/>
      </c>
      <c r="I6" s="31" t="str">
        <f>IF(LAYOUT!E5="","",LAYOUT!E5)</f>
        <v/>
      </c>
      <c r="J6" s="31" t="str">
        <f>IF(LAYOUT!C6="","",LAYOUT!C6)</f>
        <v/>
      </c>
      <c r="K6" s="31" t="str">
        <f>IF(LAYOUT!E6="","",LAYOUT!E6)</f>
        <v/>
      </c>
      <c r="L6" s="31" t="str">
        <f>IF(LAYOUT!C7="","",LAYOUT!C7)</f>
        <v/>
      </c>
      <c r="M6" s="31" t="str">
        <f>IF(LAYOUT!E7="","",LAYOUT!E7)</f>
        <v/>
      </c>
      <c r="N6" s="33" t="s">
        <v>21</v>
      </c>
      <c r="O6" s="33"/>
    </row>
    <row r="7" spans="1:15" s="11" customFormat="1" ht="29.25" customHeight="1" x14ac:dyDescent="0.3">
      <c r="A7" s="11" t="s">
        <v>10</v>
      </c>
      <c r="B7" s="30" t="str">
        <f>IF(LAYOUT!B8="","",LAYOUT!B8)</f>
        <v/>
      </c>
      <c r="C7" s="30" t="str">
        <f>IF(LAYOUT!D8="","",LAYOUT!D8)</f>
        <v/>
      </c>
      <c r="D7" s="30" t="str">
        <f>IF(LAYOUT!B9="","",LAYOUT!B9)</f>
        <v/>
      </c>
      <c r="E7" s="30" t="str">
        <f>IF(LAYOUT!D9="","",LAYOUT!D9)</f>
        <v/>
      </c>
      <c r="F7" s="30" t="str">
        <f>IF(LAYOUT!B10="","",LAYOUT!B10)</f>
        <v/>
      </c>
      <c r="G7" s="30" t="str">
        <f>IF(LAYOUT!D10="","",LAYOUT!D10)</f>
        <v/>
      </c>
      <c r="H7" s="30" t="str">
        <f>IF(LAYOUT!B11="","",LAYOUT!B11)</f>
        <v/>
      </c>
      <c r="I7" s="30" t="str">
        <f>IF(LAYOUT!D11="","",LAYOUT!D11)</f>
        <v/>
      </c>
      <c r="J7" s="30" t="str">
        <f>IF(LAYOUT!B12="","",LAYOUT!B12)</f>
        <v/>
      </c>
      <c r="K7" s="30" t="str">
        <f>IF(LAYOUT!D12="","",LAYOUT!D12)</f>
        <v/>
      </c>
      <c r="L7" s="30" t="str">
        <f>IF(LAYOUT!B13="","",LAYOUT!B13)</f>
        <v/>
      </c>
      <c r="M7" s="30" t="str">
        <f>IF(LAYOUT!D13="","",LAYOUT!D13)</f>
        <v/>
      </c>
      <c r="N7" s="33" t="s">
        <v>20</v>
      </c>
      <c r="O7" s="33"/>
    </row>
    <row r="8" spans="1:15" s="11" customFormat="1" ht="29.25" customHeight="1" x14ac:dyDescent="0.3">
      <c r="A8" s="11" t="s">
        <v>11</v>
      </c>
      <c r="B8" s="31" t="str">
        <f>IF(LAYOUT!C8="","",LAYOUT!C8)</f>
        <v/>
      </c>
      <c r="C8" s="31" t="str">
        <f>IF(LAYOUT!E8="","",LAYOUT!E8)</f>
        <v/>
      </c>
      <c r="D8" s="31" t="str">
        <f>IF(LAYOUT!C9="","",LAYOUT!C9)</f>
        <v/>
      </c>
      <c r="E8" s="31" t="str">
        <f>IF(LAYOUT!E9="","",LAYOUT!E9)</f>
        <v/>
      </c>
      <c r="F8" s="31" t="str">
        <f>IF(LAYOUT!C10="","",LAYOUT!C10)</f>
        <v/>
      </c>
      <c r="G8" s="31" t="str">
        <f>IF(LAYOUT!E10="","",LAYOUT!E10)</f>
        <v/>
      </c>
      <c r="H8" s="31" t="str">
        <f>IF(LAYOUT!C11="","",LAYOUT!C11)</f>
        <v/>
      </c>
      <c r="I8" s="31" t="str">
        <f>IF(LAYOUT!E11="","",LAYOUT!E11)</f>
        <v/>
      </c>
      <c r="J8" s="31" t="str">
        <f>IF(LAYOUT!C12="","",LAYOUT!C12)</f>
        <v/>
      </c>
      <c r="K8" s="31" t="str">
        <f>IF(LAYOUT!E12="","",LAYOUT!E12)</f>
        <v/>
      </c>
      <c r="L8" s="31" t="str">
        <f>IF(LAYOUT!C13="","",LAYOUT!C13)</f>
        <v/>
      </c>
      <c r="M8" s="31" t="str">
        <f>IF(LAYOUT!E13="","",LAYOUT!E13)</f>
        <v/>
      </c>
      <c r="N8" s="33" t="s">
        <v>21</v>
      </c>
      <c r="O8" s="33"/>
    </row>
    <row r="9" spans="1:15" s="11" customFormat="1" ht="29.25" customHeight="1" x14ac:dyDescent="0.3">
      <c r="A9" s="11" t="s">
        <v>12</v>
      </c>
      <c r="B9" s="30" t="str">
        <f>IF(LAYOUT!B14="","",LAYOUT!B14)</f>
        <v/>
      </c>
      <c r="C9" s="30" t="str">
        <f>IF(LAYOUT!D14="","",LAYOUT!D14)</f>
        <v/>
      </c>
      <c r="D9" s="30" t="str">
        <f>IF(LAYOUT!B15="","",LAYOUT!B15)</f>
        <v/>
      </c>
      <c r="E9" s="30" t="str">
        <f>IF(LAYOUT!D15="","",LAYOUT!D15)</f>
        <v/>
      </c>
      <c r="F9" s="30" t="str">
        <f>IF(LAYOUT!B16="","",LAYOUT!B16)</f>
        <v/>
      </c>
      <c r="G9" s="30" t="str">
        <f>IF(LAYOUT!D16="","",LAYOUT!D16)</f>
        <v/>
      </c>
      <c r="H9" s="30" t="str">
        <f>IF(LAYOUT!B17="","",LAYOUT!B17)</f>
        <v/>
      </c>
      <c r="I9" s="30" t="str">
        <f>IF(LAYOUT!D17="","",LAYOUT!D17)</f>
        <v/>
      </c>
      <c r="J9" s="30" t="str">
        <f>IF(LAYOUT!B18="","",LAYOUT!B18)</f>
        <v/>
      </c>
      <c r="K9" s="30" t="str">
        <f>IF(LAYOUT!D18="","",LAYOUT!D18)</f>
        <v/>
      </c>
      <c r="L9" s="30" t="str">
        <f>IF(LAYOUT!B19="","",LAYOUT!B19)</f>
        <v/>
      </c>
      <c r="M9" s="30" t="str">
        <f>IF(LAYOUT!D19="","",LAYOUT!D19)</f>
        <v/>
      </c>
      <c r="N9" s="33" t="s">
        <v>20</v>
      </c>
      <c r="O9" s="33"/>
    </row>
    <row r="10" spans="1:15" s="11" customFormat="1" ht="29.25" customHeight="1" x14ac:dyDescent="0.3">
      <c r="A10" s="11" t="s">
        <v>13</v>
      </c>
      <c r="B10" s="31" t="str">
        <f>IF(LAYOUT!C14="","",LAYOUT!C14)</f>
        <v/>
      </c>
      <c r="C10" s="31" t="str">
        <f>IF(LAYOUT!E14="","",LAYOUT!E14)</f>
        <v/>
      </c>
      <c r="D10" s="31" t="str">
        <f>IF(LAYOUT!C15="","",LAYOUT!C15)</f>
        <v/>
      </c>
      <c r="E10" s="31" t="str">
        <f>IF(LAYOUT!E15="","",LAYOUT!E15)</f>
        <v/>
      </c>
      <c r="F10" s="31" t="str">
        <f>IF(LAYOUT!C16="","",LAYOUT!C16)</f>
        <v/>
      </c>
      <c r="G10" s="31" t="str">
        <f>IF(LAYOUT!E16="","",LAYOUT!E16)</f>
        <v/>
      </c>
      <c r="H10" s="31" t="str">
        <f>IF(LAYOUT!C17="","",LAYOUT!C17)</f>
        <v/>
      </c>
      <c r="I10" s="31" t="str">
        <f>IF(LAYOUT!E17="","",LAYOUT!E17)</f>
        <v/>
      </c>
      <c r="J10" s="31" t="str">
        <f>IF(LAYOUT!C18="","",LAYOUT!C18)</f>
        <v/>
      </c>
      <c r="K10" s="31" t="str">
        <f>IF(LAYOUT!E18="","",LAYOUT!E18)</f>
        <v/>
      </c>
      <c r="L10" s="31" t="str">
        <f>IF(LAYOUT!C19="","",LAYOUT!C19)</f>
        <v/>
      </c>
      <c r="M10" s="31" t="str">
        <f>IF(LAYOUT!E19="","",LAYOUT!E19)</f>
        <v/>
      </c>
      <c r="N10" s="33" t="s">
        <v>21</v>
      </c>
      <c r="O10" s="33"/>
    </row>
    <row r="11" spans="1:15" s="11" customFormat="1" ht="29.25" customHeight="1" x14ac:dyDescent="0.3">
      <c r="A11" s="11" t="s">
        <v>14</v>
      </c>
      <c r="B11" s="30" t="str">
        <f>IF(LAYOUT!B20="","",LAYOUT!B20)</f>
        <v/>
      </c>
      <c r="C11" s="30" t="str">
        <f>IF(LAYOUT!D20="","",LAYOUT!D20)</f>
        <v/>
      </c>
      <c r="D11" s="30" t="str">
        <f>IF(LAYOUT!B21="","",LAYOUT!B21)</f>
        <v/>
      </c>
      <c r="E11" s="30" t="str">
        <f>IF(LAYOUT!D21="","",LAYOUT!D21)</f>
        <v/>
      </c>
      <c r="F11" s="30" t="str">
        <f>IF(LAYOUT!B22="","",LAYOUT!B22)</f>
        <v/>
      </c>
      <c r="G11" s="30" t="str">
        <f>IF(LAYOUT!D22="","",LAYOUT!D22)</f>
        <v/>
      </c>
      <c r="H11" s="30" t="str">
        <f>IF(LAYOUT!B23="","",LAYOUT!B23)</f>
        <v/>
      </c>
      <c r="I11" s="30" t="str">
        <f>IF(LAYOUT!D23="","",LAYOUT!D23)</f>
        <v/>
      </c>
      <c r="J11" s="30" t="str">
        <f>IF(LAYOUT!B24="","",LAYOUT!B24)</f>
        <v/>
      </c>
      <c r="K11" s="30" t="str">
        <f>IF(LAYOUT!D24="","",LAYOUT!D24)</f>
        <v/>
      </c>
      <c r="L11" s="30" t="str">
        <f>IF(LAYOUT!B25="","",LAYOUT!B25)</f>
        <v/>
      </c>
      <c r="M11" s="30" t="str">
        <f>IF(LAYOUT!D25="","",LAYOUT!D25)</f>
        <v/>
      </c>
      <c r="N11" s="33" t="s">
        <v>20</v>
      </c>
      <c r="O11" s="33"/>
    </row>
    <row r="12" spans="1:15" s="11" customFormat="1" ht="29.25" customHeight="1" x14ac:dyDescent="0.3">
      <c r="A12" s="11" t="s">
        <v>15</v>
      </c>
      <c r="B12" s="31" t="str">
        <f>IF(LAYOUT!C20="","",LAYOUT!C20)</f>
        <v/>
      </c>
      <c r="C12" s="31" t="str">
        <f>IF(LAYOUT!E20="","",LAYOUT!E20)</f>
        <v/>
      </c>
      <c r="D12" s="31" t="str">
        <f>IF(LAYOUT!C21="","",LAYOUT!C21)</f>
        <v/>
      </c>
      <c r="E12" s="31" t="str">
        <f>IF(LAYOUT!E21="","",LAYOUT!E21)</f>
        <v/>
      </c>
      <c r="F12" s="31" t="str">
        <f>IF(LAYOUT!C22="","",LAYOUT!C22)</f>
        <v/>
      </c>
      <c r="G12" s="31" t="str">
        <f>IF(LAYOUT!E22="","",LAYOUT!E22)</f>
        <v/>
      </c>
      <c r="H12" s="31" t="str">
        <f>IF(LAYOUT!C23="","",LAYOUT!C23)</f>
        <v/>
      </c>
      <c r="I12" s="31" t="str">
        <f>IF(LAYOUT!E23="","",LAYOUT!E23)</f>
        <v/>
      </c>
      <c r="J12" s="31" t="str">
        <f>IF(LAYOUT!C24="","",LAYOUT!C24)</f>
        <v/>
      </c>
      <c r="K12" s="31" t="str">
        <f>IF(LAYOUT!E24="","",LAYOUT!E24)</f>
        <v/>
      </c>
      <c r="L12" s="31" t="str">
        <f>IF(LAYOUT!C25="","",LAYOUT!C25)</f>
        <v/>
      </c>
      <c r="M12" s="31" t="str">
        <f>IF(LAYOUT!E25="","",LAYOUT!E25)</f>
        <v/>
      </c>
      <c r="N12" s="33" t="s">
        <v>21</v>
      </c>
      <c r="O12" s="33"/>
    </row>
    <row r="13" spans="1:15" ht="14.45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5" ht="15.75" x14ac:dyDescent="0.25">
      <c r="A14" s="7" t="s">
        <v>26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5" ht="16.5" thickBot="1" x14ac:dyDescent="0.3">
      <c r="A15" s="3"/>
      <c r="B15" s="3"/>
      <c r="C15" s="3"/>
      <c r="D15" s="3"/>
      <c r="E15" s="3"/>
      <c r="F15" s="3"/>
      <c r="G15" s="3"/>
      <c r="H15" s="3"/>
      <c r="J15" s="41"/>
      <c r="K15" s="77" t="s">
        <v>151</v>
      </c>
      <c r="L15" s="77"/>
      <c r="M15" s="29"/>
      <c r="N15" s="41"/>
      <c r="O15" s="41"/>
    </row>
    <row r="16" spans="1:15" ht="18.95" customHeight="1" x14ac:dyDescent="0.25">
      <c r="A16" s="3"/>
      <c r="B16" s="34" t="str">
        <f>B5</f>
        <v/>
      </c>
      <c r="C16" s="3"/>
      <c r="D16" s="34" t="str">
        <f>D5</f>
        <v/>
      </c>
      <c r="E16" s="3"/>
      <c r="F16" s="34" t="str">
        <f>F5</f>
        <v/>
      </c>
      <c r="G16" s="3"/>
      <c r="H16" s="34" t="str">
        <f>H5</f>
        <v/>
      </c>
      <c r="J16" s="43"/>
      <c r="K16" s="77" t="s">
        <v>20</v>
      </c>
      <c r="L16" s="77"/>
      <c r="M16" s="77" t="s">
        <v>21</v>
      </c>
      <c r="N16" s="42"/>
      <c r="O16" s="42"/>
    </row>
    <row r="17" spans="1:15" ht="18.95" customHeight="1" x14ac:dyDescent="0.25">
      <c r="A17" s="3" t="s">
        <v>22</v>
      </c>
      <c r="B17" s="4"/>
      <c r="C17" s="3"/>
      <c r="D17" s="4"/>
      <c r="E17" s="3"/>
      <c r="F17" s="4"/>
      <c r="G17" s="3"/>
      <c r="H17" s="4"/>
      <c r="J17" s="43"/>
      <c r="K17" s="85" t="s">
        <v>120</v>
      </c>
      <c r="L17" s="86" t="str">
        <f>CONCATENATE("X",'insert BARCODES'!J9,"*")</f>
        <v>X0*</v>
      </c>
      <c r="M17" s="85" t="s">
        <v>120</v>
      </c>
      <c r="N17" s="86" t="str">
        <f>CONCATENATE("X",'insert BARCODES'!J9,"*")</f>
        <v>X0*</v>
      </c>
      <c r="O17" s="69"/>
    </row>
    <row r="18" spans="1:15" ht="18.95" customHeight="1" thickBot="1" x14ac:dyDescent="0.3">
      <c r="B18" s="37" t="str">
        <f>B6</f>
        <v/>
      </c>
      <c r="D18" s="37" t="str">
        <f>D6</f>
        <v/>
      </c>
      <c r="F18" s="37" t="str">
        <f>F6</f>
        <v/>
      </c>
      <c r="H18" s="37" t="str">
        <f>H6</f>
        <v/>
      </c>
      <c r="J18" s="78" t="s">
        <v>121</v>
      </c>
      <c r="K18" s="44">
        <v>5</v>
      </c>
      <c r="L18" s="45">
        <f>(K18*'insert BARCODES'!$J$9)*1.05</f>
        <v>0</v>
      </c>
      <c r="M18" s="46">
        <v>5</v>
      </c>
      <c r="N18" s="45">
        <f>(M18*'insert BARCODES'!$J$9)*1.05</f>
        <v>0</v>
      </c>
      <c r="O18" s="70"/>
    </row>
    <row r="19" spans="1:15" ht="16.5" thickBot="1" x14ac:dyDescent="0.3">
      <c r="J19" s="78" t="s">
        <v>122</v>
      </c>
      <c r="K19" s="44">
        <v>5</v>
      </c>
      <c r="L19" s="45">
        <f>(K19*'insert BARCODES'!$J$9)*1.05</f>
        <v>0</v>
      </c>
      <c r="M19" s="46">
        <v>5</v>
      </c>
      <c r="N19" s="45">
        <f>(M19*'insert BARCODES'!$J$9)*1.05</f>
        <v>0</v>
      </c>
      <c r="O19" s="70"/>
    </row>
    <row r="20" spans="1:15" ht="18.95" customHeight="1" x14ac:dyDescent="0.25">
      <c r="B20" s="35" t="str">
        <f>C5</f>
        <v/>
      </c>
      <c r="D20" s="35" t="str">
        <f>E5</f>
        <v/>
      </c>
      <c r="F20" s="35" t="str">
        <f>G5</f>
        <v/>
      </c>
      <c r="H20" s="35" t="str">
        <f>I5</f>
        <v/>
      </c>
      <c r="J20" s="78" t="s">
        <v>123</v>
      </c>
      <c r="K20" s="44">
        <v>1</v>
      </c>
      <c r="L20" s="45">
        <f>(K20*'insert BARCODES'!$J$9)*1.05</f>
        <v>0</v>
      </c>
      <c r="M20" s="47" t="s">
        <v>124</v>
      </c>
      <c r="N20" s="48" t="s">
        <v>124</v>
      </c>
      <c r="O20" s="71"/>
    </row>
    <row r="21" spans="1:15" ht="18.95" customHeight="1" x14ac:dyDescent="0.25">
      <c r="A21" s="2" t="s">
        <v>23</v>
      </c>
      <c r="B21" s="4"/>
      <c r="D21" s="4"/>
      <c r="F21" s="4"/>
      <c r="H21" s="4"/>
      <c r="J21" s="78" t="s">
        <v>125</v>
      </c>
      <c r="K21" s="49" t="s">
        <v>124</v>
      </c>
      <c r="L21" s="48" t="s">
        <v>124</v>
      </c>
      <c r="M21" s="46">
        <v>1</v>
      </c>
      <c r="N21" s="45">
        <f>(M21*'insert BARCODES'!$J$9)*1.05</f>
        <v>0</v>
      </c>
      <c r="O21" s="70"/>
    </row>
    <row r="22" spans="1:15" ht="18.95" customHeight="1" thickBot="1" x14ac:dyDescent="0.3">
      <c r="B22" s="38" t="str">
        <f>C6</f>
        <v/>
      </c>
      <c r="D22" s="38" t="str">
        <f>E6</f>
        <v/>
      </c>
      <c r="F22" s="38" t="str">
        <f>G6</f>
        <v/>
      </c>
      <c r="H22" s="38" t="str">
        <f>I6</f>
        <v/>
      </c>
      <c r="J22" s="78" t="s">
        <v>126</v>
      </c>
      <c r="K22" s="50">
        <v>1</v>
      </c>
      <c r="L22" s="51">
        <f>(K22*'insert BARCODES'!$J$9)*1.05</f>
        <v>0</v>
      </c>
      <c r="M22" s="52">
        <v>1</v>
      </c>
      <c r="N22" s="51">
        <f>(M22*'insert BARCODES'!$J$9)*1.05</f>
        <v>0</v>
      </c>
      <c r="O22" s="70"/>
    </row>
    <row r="23" spans="1:15" ht="16.5" thickTop="1" x14ac:dyDescent="0.25">
      <c r="J23" s="78" t="s">
        <v>127</v>
      </c>
      <c r="K23" s="53">
        <v>12</v>
      </c>
      <c r="L23" s="56">
        <f>(K23*'insert BARCODES'!$J$9)*1.05</f>
        <v>0</v>
      </c>
      <c r="M23" s="55">
        <v>12</v>
      </c>
      <c r="N23" s="54">
        <f>(M23*'insert BARCODES'!$J$9)*1.05</f>
        <v>0</v>
      </c>
      <c r="O23" s="70"/>
    </row>
    <row r="24" spans="1:15" ht="15.75" x14ac:dyDescent="0.25">
      <c r="A24" s="2" t="s">
        <v>24</v>
      </c>
      <c r="B24" s="5" t="str">
        <f>IF(LAYOUT!A2="","",LAYOUT!A2)</f>
        <v/>
      </c>
      <c r="D24" s="5" t="str">
        <f>IF(LAYOUT!A3="","",LAYOUT!A3)</f>
        <v/>
      </c>
      <c r="F24" s="5" t="str">
        <f>IF(LAYOUT!A4="","",LAYOUT!A4)</f>
        <v/>
      </c>
      <c r="H24" s="5" t="str">
        <f>IF(LAYOUT!A5="","",LAYOUT!A5)</f>
        <v/>
      </c>
      <c r="J24" s="11"/>
      <c r="K24" s="79" t="s">
        <v>128</v>
      </c>
      <c r="L24" s="43"/>
      <c r="M24" s="43"/>
      <c r="N24" s="43"/>
      <c r="O24" s="43"/>
    </row>
    <row r="25" spans="1:15" x14ac:dyDescent="0.25">
      <c r="I25" s="43"/>
    </row>
    <row r="26" spans="1:15" ht="15.75" thickBot="1" x14ac:dyDescent="0.3">
      <c r="B26" s="3"/>
      <c r="D26" s="3"/>
      <c r="F26" s="3"/>
      <c r="H26" s="3"/>
      <c r="I26" s="43"/>
    </row>
    <row r="27" spans="1:15" ht="18.95" customHeight="1" x14ac:dyDescent="0.25">
      <c r="A27" s="3"/>
      <c r="B27" s="34" t="str">
        <f>J5</f>
        <v/>
      </c>
      <c r="C27" s="3"/>
      <c r="D27" s="34" t="str">
        <f>L5</f>
        <v/>
      </c>
      <c r="E27" s="3"/>
      <c r="F27" s="34" t="str">
        <f>B7</f>
        <v/>
      </c>
      <c r="G27" s="3"/>
      <c r="H27" s="34" t="str">
        <f>D7</f>
        <v/>
      </c>
      <c r="I27" s="43"/>
    </row>
    <row r="28" spans="1:15" ht="18.95" customHeight="1" x14ac:dyDescent="0.25">
      <c r="A28" s="3" t="s">
        <v>22</v>
      </c>
      <c r="B28" s="4"/>
      <c r="C28" s="3"/>
      <c r="D28" s="4"/>
      <c r="E28" s="3"/>
      <c r="F28" s="4"/>
      <c r="G28" s="3"/>
      <c r="H28" s="4"/>
    </row>
    <row r="29" spans="1:15" ht="18.95" customHeight="1" thickBot="1" x14ac:dyDescent="0.3">
      <c r="B29" s="37" t="str">
        <f>J6</f>
        <v/>
      </c>
      <c r="D29" s="37" t="str">
        <f>L6</f>
        <v/>
      </c>
      <c r="F29" s="37" t="str">
        <f>B8</f>
        <v/>
      </c>
      <c r="H29" s="37" t="str">
        <f>D8</f>
        <v/>
      </c>
      <c r="I29" s="41"/>
    </row>
    <row r="30" spans="1:15" ht="15.75" thickBot="1" x14ac:dyDescent="0.3">
      <c r="J30" s="61"/>
      <c r="K30" s="61"/>
      <c r="L30" s="61"/>
      <c r="M30" s="8"/>
    </row>
    <row r="31" spans="1:15" ht="18.95" customHeight="1" x14ac:dyDescent="0.25">
      <c r="B31" s="35" t="str">
        <f>K5</f>
        <v/>
      </c>
      <c r="D31" s="35" t="str">
        <f>M5</f>
        <v/>
      </c>
      <c r="F31" s="35" t="str">
        <f>C7</f>
        <v/>
      </c>
      <c r="H31" s="35" t="str">
        <f>E7</f>
        <v/>
      </c>
      <c r="J31" s="61"/>
      <c r="K31" s="61"/>
      <c r="L31" s="61"/>
      <c r="M31" s="8"/>
    </row>
    <row r="32" spans="1:15" ht="18.95" customHeight="1" x14ac:dyDescent="0.25">
      <c r="A32" s="2" t="s">
        <v>23</v>
      </c>
      <c r="B32" s="4"/>
      <c r="D32" s="4"/>
      <c r="F32" s="4"/>
      <c r="H32" s="4"/>
      <c r="J32" s="61"/>
      <c r="K32" s="61"/>
      <c r="L32" s="61"/>
      <c r="M32" s="8"/>
    </row>
    <row r="33" spans="1:13" ht="18.95" customHeight="1" thickBot="1" x14ac:dyDescent="0.3">
      <c r="B33" s="38" t="str">
        <f>K6</f>
        <v/>
      </c>
      <c r="D33" s="38" t="str">
        <f>M6</f>
        <v/>
      </c>
      <c r="F33" s="38" t="str">
        <f>C8</f>
        <v/>
      </c>
      <c r="G33" s="39"/>
      <c r="H33" s="38" t="str">
        <f>E8</f>
        <v/>
      </c>
      <c r="J33" s="61"/>
      <c r="K33" s="61"/>
      <c r="L33" s="61"/>
      <c r="M33" s="8"/>
    </row>
    <row r="34" spans="1:13" x14ac:dyDescent="0.25">
      <c r="J34" s="61"/>
      <c r="K34" s="61"/>
      <c r="L34" s="61"/>
      <c r="M34" s="8"/>
    </row>
    <row r="35" spans="1:13" x14ac:dyDescent="0.25">
      <c r="A35" s="2" t="s">
        <v>24</v>
      </c>
      <c r="B35" s="5" t="str">
        <f>IF(LAYOUT!A6="","",LAYOUT!A6)</f>
        <v/>
      </c>
      <c r="D35" s="5" t="str">
        <f>IF(LAYOUT!A7="","",LAYOUT!A7)</f>
        <v/>
      </c>
      <c r="F35" s="5" t="str">
        <f>IF(LAYOUT!A8="","",LAYOUT!A8)</f>
        <v/>
      </c>
      <c r="H35" s="5" t="str">
        <f>IF(LAYOUT!A9="","",LAYOUT!A9)</f>
        <v/>
      </c>
      <c r="J35" s="61"/>
      <c r="K35" s="61"/>
      <c r="L35" s="61"/>
      <c r="M35" s="8"/>
    </row>
    <row r="36" spans="1:13" x14ac:dyDescent="0.25">
      <c r="M36" s="8"/>
    </row>
    <row r="37" spans="1:13" x14ac:dyDescent="0.25">
      <c r="M37" s="8"/>
    </row>
    <row r="38" spans="1:13" ht="15.75" thickBot="1" x14ac:dyDescent="0.3">
      <c r="B38" s="3"/>
      <c r="D38" s="3"/>
      <c r="F38" s="3"/>
      <c r="H38" s="3"/>
      <c r="J38" s="3"/>
      <c r="L38" s="3"/>
      <c r="M38" s="8"/>
    </row>
    <row r="39" spans="1:13" ht="18.95" customHeight="1" x14ac:dyDescent="0.25">
      <c r="A39" s="3"/>
      <c r="B39" s="34" t="str">
        <f>F7</f>
        <v/>
      </c>
      <c r="C39" s="3"/>
      <c r="D39" s="34" t="str">
        <f>H7</f>
        <v/>
      </c>
      <c r="E39" s="3"/>
      <c r="F39" s="34" t="str">
        <f>J7</f>
        <v/>
      </c>
      <c r="G39" s="3"/>
      <c r="H39" s="34" t="str">
        <f>L7</f>
        <v/>
      </c>
      <c r="I39" s="3"/>
      <c r="J39" s="60"/>
      <c r="K39" s="61"/>
      <c r="L39" s="60"/>
      <c r="M39" s="8"/>
    </row>
    <row r="40" spans="1:13" ht="18.95" customHeight="1" x14ac:dyDescent="0.25">
      <c r="A40" s="3" t="s">
        <v>22</v>
      </c>
      <c r="B40" s="4"/>
      <c r="C40" s="3"/>
      <c r="D40" s="4"/>
      <c r="E40" s="3"/>
      <c r="F40" s="4"/>
      <c r="G40" s="3"/>
      <c r="H40" s="4"/>
      <c r="I40" s="3"/>
      <c r="J40" s="61"/>
      <c r="K40" s="61"/>
      <c r="L40" s="61"/>
      <c r="M40" s="8"/>
    </row>
    <row r="41" spans="1:13" ht="18.95" customHeight="1" thickBot="1" x14ac:dyDescent="0.3">
      <c r="B41" s="37" t="str">
        <f>F8</f>
        <v/>
      </c>
      <c r="D41" s="37" t="str">
        <f>H8</f>
        <v/>
      </c>
      <c r="F41" s="37" t="str">
        <f>J8</f>
        <v/>
      </c>
      <c r="H41" s="37" t="str">
        <f>L8</f>
        <v/>
      </c>
      <c r="J41" s="62"/>
      <c r="K41" s="61"/>
      <c r="L41" s="62"/>
      <c r="M41" s="8"/>
    </row>
    <row r="42" spans="1:13" ht="15.75" thickBot="1" x14ac:dyDescent="0.3">
      <c r="J42" s="61"/>
      <c r="K42" s="61"/>
      <c r="L42" s="61"/>
      <c r="M42" s="8"/>
    </row>
    <row r="43" spans="1:13" ht="18.95" customHeight="1" x14ac:dyDescent="0.25">
      <c r="B43" s="35" t="str">
        <f>G7</f>
        <v/>
      </c>
      <c r="D43" s="35" t="str">
        <f>I7</f>
        <v/>
      </c>
      <c r="F43" s="35" t="str">
        <f>K7</f>
        <v/>
      </c>
      <c r="H43" s="35" t="str">
        <f>M7</f>
        <v/>
      </c>
      <c r="J43" s="61"/>
      <c r="K43" s="61"/>
      <c r="L43" s="61"/>
      <c r="M43" s="8"/>
    </row>
    <row r="44" spans="1:13" ht="18.95" customHeight="1" x14ac:dyDescent="0.25">
      <c r="A44" s="2" t="s">
        <v>23</v>
      </c>
      <c r="B44" s="4"/>
      <c r="D44" s="36"/>
      <c r="F44" s="4"/>
      <c r="H44" s="4"/>
      <c r="J44" s="61"/>
      <c r="K44" s="61"/>
      <c r="L44" s="61"/>
      <c r="M44" s="8"/>
    </row>
    <row r="45" spans="1:13" ht="18.95" customHeight="1" thickBot="1" x14ac:dyDescent="0.3">
      <c r="B45" s="38" t="str">
        <f>G8</f>
        <v/>
      </c>
      <c r="D45" s="38" t="str">
        <f>I8</f>
        <v/>
      </c>
      <c r="F45" s="38" t="str">
        <f>K8</f>
        <v/>
      </c>
      <c r="H45" s="38" t="str">
        <f>M8</f>
        <v/>
      </c>
      <c r="J45" s="61"/>
      <c r="K45" s="61"/>
      <c r="L45" s="61"/>
      <c r="M45" s="8"/>
    </row>
    <row r="46" spans="1:13" x14ac:dyDescent="0.25">
      <c r="J46" s="61"/>
      <c r="K46" s="61"/>
      <c r="L46" s="61"/>
      <c r="M46" s="8"/>
    </row>
    <row r="47" spans="1:13" x14ac:dyDescent="0.25">
      <c r="A47" s="2" t="s">
        <v>24</v>
      </c>
      <c r="B47" s="5" t="str">
        <f>IF(LAYOUT!A10="","",LAYOUT!A10)</f>
        <v/>
      </c>
      <c r="D47" s="5" t="str">
        <f>IF(LAYOUT!A11="","",LAYOUT!A11)</f>
        <v/>
      </c>
      <c r="F47" s="5" t="str">
        <f>IF(LAYOUT!A12="","",LAYOUT!A12)</f>
        <v/>
      </c>
      <c r="H47" s="5" t="str">
        <f>IF(LAYOUT!A13="","",LAYOUT!A13)</f>
        <v/>
      </c>
      <c r="J47" s="61"/>
      <c r="K47" s="61"/>
      <c r="L47" s="61"/>
      <c r="M47" s="8"/>
    </row>
    <row r="48" spans="1:13" x14ac:dyDescent="0.25">
      <c r="J48" s="61"/>
      <c r="K48" s="61"/>
      <c r="L48" s="61"/>
      <c r="M48" s="8"/>
    </row>
    <row r="49" spans="1:13" ht="15.75" thickBot="1" x14ac:dyDescent="0.3">
      <c r="B49" s="3"/>
      <c r="D49" s="3"/>
      <c r="F49" s="3"/>
      <c r="H49" s="3"/>
      <c r="J49" s="61"/>
      <c r="K49" s="61"/>
      <c r="L49" s="61"/>
      <c r="M49" s="8"/>
    </row>
    <row r="50" spans="1:13" ht="18.95" customHeight="1" x14ac:dyDescent="0.25">
      <c r="A50" s="3"/>
      <c r="B50" s="34" t="str">
        <f>B9</f>
        <v/>
      </c>
      <c r="C50" s="3"/>
      <c r="D50" s="34" t="str">
        <f>D9</f>
        <v/>
      </c>
      <c r="E50" s="3"/>
      <c r="F50" s="34" t="str">
        <f>F9</f>
        <v/>
      </c>
      <c r="G50" s="3"/>
      <c r="H50" s="34" t="str">
        <f>H9</f>
        <v/>
      </c>
      <c r="I50" s="3"/>
      <c r="J50" s="60"/>
      <c r="K50" s="61"/>
      <c r="L50" s="60"/>
      <c r="M50" s="8"/>
    </row>
    <row r="51" spans="1:13" ht="18.95" customHeight="1" x14ac:dyDescent="0.25">
      <c r="A51" s="3" t="s">
        <v>22</v>
      </c>
      <c r="B51" s="4"/>
      <c r="C51" s="3"/>
      <c r="D51" s="4"/>
      <c r="E51" s="3"/>
      <c r="F51" s="4"/>
      <c r="G51" s="3"/>
      <c r="H51" s="4"/>
      <c r="I51" s="3"/>
      <c r="J51" s="61"/>
      <c r="K51" s="61"/>
      <c r="L51" s="61"/>
      <c r="M51" s="8"/>
    </row>
    <row r="52" spans="1:13" ht="18.95" customHeight="1" thickBot="1" x14ac:dyDescent="0.3">
      <c r="B52" s="37" t="str">
        <f>B10</f>
        <v/>
      </c>
      <c r="D52" s="37" t="str">
        <f>D10</f>
        <v/>
      </c>
      <c r="F52" s="37" t="str">
        <f>F10</f>
        <v/>
      </c>
      <c r="H52" s="37" t="str">
        <f>H10</f>
        <v/>
      </c>
      <c r="J52" s="62"/>
      <c r="K52" s="61"/>
      <c r="L52" s="62"/>
      <c r="M52" s="8"/>
    </row>
    <row r="53" spans="1:13" ht="15.75" thickBot="1" x14ac:dyDescent="0.3">
      <c r="J53" s="61"/>
      <c r="K53" s="61"/>
      <c r="L53" s="61"/>
      <c r="M53" s="8"/>
    </row>
    <row r="54" spans="1:13" ht="18.95" customHeight="1" x14ac:dyDescent="0.25">
      <c r="B54" s="35" t="str">
        <f>C9</f>
        <v/>
      </c>
      <c r="D54" s="35" t="str">
        <f>E9</f>
        <v/>
      </c>
      <c r="F54" s="35" t="str">
        <f>G9</f>
        <v/>
      </c>
      <c r="H54" s="35" t="str">
        <f>I9</f>
        <v/>
      </c>
      <c r="J54" s="61"/>
      <c r="K54" s="61"/>
      <c r="L54" s="61"/>
      <c r="M54" s="8"/>
    </row>
    <row r="55" spans="1:13" ht="18.95" customHeight="1" x14ac:dyDescent="0.25">
      <c r="A55" s="2" t="s">
        <v>23</v>
      </c>
      <c r="B55" s="4"/>
      <c r="D55" s="4"/>
      <c r="F55" s="4"/>
      <c r="H55" s="4"/>
      <c r="J55" s="61"/>
      <c r="K55" s="61"/>
      <c r="L55" s="61"/>
      <c r="M55" s="8"/>
    </row>
    <row r="56" spans="1:13" ht="18.95" customHeight="1" thickBot="1" x14ac:dyDescent="0.3">
      <c r="B56" s="38" t="str">
        <f>C10</f>
        <v/>
      </c>
      <c r="D56" s="38" t="str">
        <f>E10</f>
        <v/>
      </c>
      <c r="F56" s="38" t="str">
        <f>G10</f>
        <v/>
      </c>
      <c r="H56" s="38" t="str">
        <f>I10</f>
        <v/>
      </c>
      <c r="J56" s="61"/>
      <c r="K56" s="61"/>
      <c r="L56" s="61"/>
      <c r="M56" s="8"/>
    </row>
    <row r="57" spans="1:13" x14ac:dyDescent="0.25">
      <c r="J57" s="61"/>
      <c r="K57" s="61"/>
      <c r="L57" s="61"/>
      <c r="M57" s="8"/>
    </row>
    <row r="58" spans="1:13" x14ac:dyDescent="0.25">
      <c r="A58" s="2" t="s">
        <v>24</v>
      </c>
      <c r="B58" s="5" t="str">
        <f>IF(LAYOUT!A14="","",LAYOUT!A14)</f>
        <v/>
      </c>
      <c r="D58" s="5" t="str">
        <f>IF(LAYOUT!A15="","",LAYOUT!A15)</f>
        <v/>
      </c>
      <c r="F58" s="5" t="str">
        <f>IF(LAYOUT!A16="","",LAYOUT!A16)</f>
        <v/>
      </c>
      <c r="H58" s="5" t="str">
        <f>IF(LAYOUT!A17="","",LAYOUT!A17)</f>
        <v/>
      </c>
      <c r="J58" s="61"/>
      <c r="K58" s="61"/>
      <c r="L58" s="61"/>
      <c r="M58" s="8"/>
    </row>
    <row r="59" spans="1:13" x14ac:dyDescent="0.25">
      <c r="J59" s="61"/>
      <c r="K59" s="61"/>
    </row>
    <row r="60" spans="1:13" ht="15.75" thickBot="1" x14ac:dyDescent="0.3">
      <c r="B60" s="3"/>
      <c r="D60" s="3"/>
      <c r="F60" s="3"/>
      <c r="H60" s="3"/>
      <c r="I60" s="8"/>
    </row>
    <row r="61" spans="1:13" x14ac:dyDescent="0.25">
      <c r="A61" s="3"/>
      <c r="B61" s="34" t="str">
        <f>J9</f>
        <v/>
      </c>
      <c r="C61" s="3"/>
      <c r="D61" s="34" t="str">
        <f>L9</f>
        <v/>
      </c>
      <c r="E61" s="3"/>
      <c r="F61" s="34" t="str">
        <f>B11</f>
        <v/>
      </c>
      <c r="G61" s="3"/>
      <c r="H61" s="34" t="str">
        <f>D11</f>
        <v/>
      </c>
      <c r="I61" s="8"/>
    </row>
    <row r="62" spans="1:13" x14ac:dyDescent="0.25">
      <c r="A62" s="3" t="s">
        <v>22</v>
      </c>
      <c r="B62" s="4"/>
      <c r="C62" s="3"/>
      <c r="D62" s="4"/>
      <c r="E62" s="3"/>
      <c r="F62" s="4"/>
      <c r="G62" s="3"/>
      <c r="H62" s="4"/>
      <c r="I62" s="8"/>
    </row>
    <row r="63" spans="1:13" ht="15.75" thickBot="1" x14ac:dyDescent="0.3">
      <c r="B63" s="37" t="str">
        <f>J10</f>
        <v/>
      </c>
      <c r="D63" s="37" t="str">
        <f>L10</f>
        <v/>
      </c>
      <c r="F63" s="37" t="str">
        <f>B12</f>
        <v/>
      </c>
      <c r="H63" s="37" t="str">
        <f>D12</f>
        <v/>
      </c>
      <c r="I63" s="8"/>
    </row>
    <row r="64" spans="1:13" ht="15.75" thickBot="1" x14ac:dyDescent="0.3">
      <c r="I64" s="8"/>
    </row>
    <row r="65" spans="1:9" x14ac:dyDescent="0.25">
      <c r="B65" s="35" t="str">
        <f>K9</f>
        <v/>
      </c>
      <c r="D65" s="35" t="str">
        <f>M9</f>
        <v/>
      </c>
      <c r="F65" s="35" t="str">
        <f>C11</f>
        <v/>
      </c>
      <c r="H65" s="35" t="str">
        <f>E11</f>
        <v/>
      </c>
      <c r="I65" s="8"/>
    </row>
    <row r="66" spans="1:9" x14ac:dyDescent="0.25">
      <c r="A66" s="2" t="s">
        <v>23</v>
      </c>
      <c r="B66" s="4"/>
      <c r="D66" s="4"/>
      <c r="F66" s="4"/>
      <c r="H66" s="4"/>
      <c r="I66" s="8"/>
    </row>
    <row r="67" spans="1:9" ht="15.75" thickBot="1" x14ac:dyDescent="0.3">
      <c r="B67" s="38" t="str">
        <f>K10</f>
        <v/>
      </c>
      <c r="D67" s="38" t="str">
        <f>M10</f>
        <v/>
      </c>
      <c r="F67" s="38" t="str">
        <f>C12</f>
        <v/>
      </c>
      <c r="H67" s="38" t="str">
        <f>E12</f>
        <v/>
      </c>
      <c r="I67" s="8"/>
    </row>
    <row r="68" spans="1:9" x14ac:dyDescent="0.25">
      <c r="I68" s="8"/>
    </row>
    <row r="69" spans="1:9" x14ac:dyDescent="0.25">
      <c r="A69" s="2" t="s">
        <v>24</v>
      </c>
      <c r="B69" s="5" t="str">
        <f>IF(LAYOUT!A18="","",LAYOUT!A18)</f>
        <v/>
      </c>
      <c r="D69" s="5" t="str">
        <f>IF(LAYOUT!A19="","",LAYOUT!A19)</f>
        <v/>
      </c>
      <c r="F69" s="5" t="str">
        <f>IF(LAYOUT!A20="","",LAYOUT!A20)</f>
        <v/>
      </c>
      <c r="H69" s="5" t="str">
        <f>IF(LAYOUT!A21="","",LAYOUT!A21)</f>
        <v/>
      </c>
      <c r="I69" s="8"/>
    </row>
    <row r="70" spans="1:9" x14ac:dyDescent="0.25">
      <c r="I70" s="8"/>
    </row>
    <row r="71" spans="1:9" ht="15.75" thickBot="1" x14ac:dyDescent="0.3">
      <c r="B71" s="3"/>
      <c r="D71" s="3"/>
      <c r="F71" s="3"/>
      <c r="H71" s="3"/>
      <c r="I71" s="8"/>
    </row>
    <row r="72" spans="1:9" x14ac:dyDescent="0.25">
      <c r="A72" s="3"/>
      <c r="B72" s="34" t="str">
        <f>F11</f>
        <v/>
      </c>
      <c r="C72" s="3"/>
      <c r="D72" s="34" t="str">
        <f>H11</f>
        <v/>
      </c>
      <c r="E72" s="3"/>
      <c r="F72" s="34" t="str">
        <f>J11</f>
        <v/>
      </c>
      <c r="G72" s="3"/>
      <c r="H72" s="34" t="str">
        <f>L11</f>
        <v/>
      </c>
      <c r="I72" s="8"/>
    </row>
    <row r="73" spans="1:9" x14ac:dyDescent="0.25">
      <c r="A73" s="3" t="s">
        <v>22</v>
      </c>
      <c r="B73" s="4"/>
      <c r="C73" s="3"/>
      <c r="D73" s="4"/>
      <c r="E73" s="3"/>
      <c r="F73" s="4"/>
      <c r="G73" s="3"/>
      <c r="H73" s="4"/>
      <c r="I73" s="8"/>
    </row>
    <row r="74" spans="1:9" ht="15.75" thickBot="1" x14ac:dyDescent="0.3">
      <c r="B74" s="37" t="str">
        <f>F12</f>
        <v/>
      </c>
      <c r="D74" s="37" t="str">
        <f>H12</f>
        <v/>
      </c>
      <c r="F74" s="37" t="str">
        <f>J12</f>
        <v/>
      </c>
      <c r="H74" s="37" t="str">
        <f>L12</f>
        <v/>
      </c>
      <c r="I74" s="8"/>
    </row>
    <row r="75" spans="1:9" ht="15.75" thickBot="1" x14ac:dyDescent="0.3">
      <c r="I75" s="8"/>
    </row>
    <row r="76" spans="1:9" x14ac:dyDescent="0.25">
      <c r="B76" s="35" t="str">
        <f>G11</f>
        <v/>
      </c>
      <c r="D76" s="35" t="str">
        <f>I11</f>
        <v/>
      </c>
      <c r="F76" s="35" t="str">
        <f>K11</f>
        <v/>
      </c>
      <c r="H76" s="35" t="str">
        <f>M11</f>
        <v/>
      </c>
      <c r="I76" s="8"/>
    </row>
    <row r="77" spans="1:9" x14ac:dyDescent="0.25">
      <c r="A77" s="2" t="s">
        <v>23</v>
      </c>
      <c r="B77" s="4"/>
      <c r="D77" s="4"/>
      <c r="F77" s="4"/>
      <c r="H77" s="4"/>
      <c r="I77" s="8"/>
    </row>
    <row r="78" spans="1:9" ht="15.75" thickBot="1" x14ac:dyDescent="0.3">
      <c r="B78" s="38" t="str">
        <f>G12</f>
        <v/>
      </c>
      <c r="D78" s="38" t="str">
        <f>I12</f>
        <v/>
      </c>
      <c r="F78" s="38" t="str">
        <f>K12</f>
        <v/>
      </c>
      <c r="H78" s="38" t="str">
        <f>M12</f>
        <v/>
      </c>
      <c r="I78" s="8"/>
    </row>
    <row r="79" spans="1:9" x14ac:dyDescent="0.25">
      <c r="I79" s="8"/>
    </row>
    <row r="80" spans="1:9" x14ac:dyDescent="0.25">
      <c r="A80" s="2" t="s">
        <v>24</v>
      </c>
      <c r="B80" s="5" t="str">
        <f>IF(LAYOUT!A22="","",LAYOUT!A22)</f>
        <v/>
      </c>
      <c r="D80" s="5" t="str">
        <f>IF(LAYOUT!A23="","",LAYOUT!A23)</f>
        <v/>
      </c>
      <c r="F80" s="5" t="str">
        <f>IF(LAYOUT!A24="","",LAYOUT!A24)</f>
        <v/>
      </c>
      <c r="H80" s="5" t="str">
        <f>IF(LAYOUT!A25="","",LAYOUT!A25)</f>
        <v/>
      </c>
      <c r="I80" s="8"/>
    </row>
  </sheetData>
  <sheetProtection password="CD2F" sheet="1" formatCells="0"/>
  <mergeCells count="2">
    <mergeCell ref="I1:N1"/>
    <mergeCell ref="I2:N2"/>
  </mergeCells>
  <pageMargins left="0.27559055118110237" right="0.27559055118110237" top="0.74803149606299213" bottom="0.74803149606299213" header="0.31496062992125984" footer="0.31496062992125984"/>
  <pageSetup paperSize="9" scale="67" fitToHeight="0" orientation="landscape" r:id="rId1"/>
  <rowBreaks count="1" manualBreakCount="1">
    <brk id="37" max="14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Z95"/>
  <sheetViews>
    <sheetView topLeftCell="D1" workbookViewId="0">
      <selection activeCell="N7" sqref="N7"/>
    </sheetView>
  </sheetViews>
  <sheetFormatPr defaultRowHeight="15" x14ac:dyDescent="0.25"/>
  <sheetData>
    <row r="1" spans="1:26" ht="14.45" x14ac:dyDescent="0.3">
      <c r="A1" t="str">
        <f>IF(WORKING!C2=1,WORKING!B2,"")</f>
        <v/>
      </c>
      <c r="B1" t="str">
        <f>IF(A1="","",A1)</f>
        <v/>
      </c>
      <c r="C1" t="str">
        <f>IF(B1="","",B1)</f>
        <v/>
      </c>
      <c r="D1" t="str">
        <f t="shared" ref="D1:Z1" si="0">IF(C1="","",C1)</f>
        <v/>
      </c>
      <c r="E1" t="str">
        <f t="shared" si="0"/>
        <v/>
      </c>
      <c r="F1" t="str">
        <f t="shared" si="0"/>
        <v/>
      </c>
      <c r="G1" t="str">
        <f t="shared" si="0"/>
        <v/>
      </c>
      <c r="H1" t="str">
        <f t="shared" si="0"/>
        <v/>
      </c>
      <c r="I1" t="str">
        <f t="shared" si="0"/>
        <v/>
      </c>
      <c r="J1" t="str">
        <f t="shared" si="0"/>
        <v/>
      </c>
      <c r="K1" t="str">
        <f t="shared" si="0"/>
        <v/>
      </c>
      <c r="L1" t="str">
        <f t="shared" si="0"/>
        <v/>
      </c>
      <c r="M1" t="str">
        <f t="shared" si="0"/>
        <v/>
      </c>
      <c r="N1" t="str">
        <f t="shared" si="0"/>
        <v/>
      </c>
      <c r="O1" t="str">
        <f t="shared" si="0"/>
        <v/>
      </c>
      <c r="P1" t="str">
        <f t="shared" si="0"/>
        <v/>
      </c>
      <c r="Q1" t="str">
        <f t="shared" si="0"/>
        <v/>
      </c>
      <c r="R1" t="str">
        <f t="shared" si="0"/>
        <v/>
      </c>
      <c r="S1" t="str">
        <f t="shared" si="0"/>
        <v/>
      </c>
      <c r="T1" t="str">
        <f t="shared" si="0"/>
        <v/>
      </c>
      <c r="U1" t="str">
        <f t="shared" si="0"/>
        <v/>
      </c>
      <c r="V1" t="str">
        <f t="shared" si="0"/>
        <v/>
      </c>
      <c r="W1" t="str">
        <f t="shared" si="0"/>
        <v/>
      </c>
      <c r="X1" t="str">
        <f t="shared" si="0"/>
        <v/>
      </c>
      <c r="Y1" t="str">
        <f t="shared" si="0"/>
        <v/>
      </c>
      <c r="Z1" t="str">
        <f t="shared" si="0"/>
        <v/>
      </c>
    </row>
    <row r="2" spans="1:26" ht="14.45" x14ac:dyDescent="0.3">
      <c r="A2" t="str">
        <f>IF(WORKING!C3=1,WORKING!B3,"")</f>
        <v/>
      </c>
      <c r="B2" t="str">
        <f t="shared" ref="B2:B18" si="1">IF(OR(A2="",A2=B1),IF(A3=B1,"",A3),A2)</f>
        <v/>
      </c>
      <c r="C2" t="str">
        <f t="shared" ref="C2:Z12" si="2">IF(OR(B2="",B2=C1),IF(B3=C1,"",B3),B2)</f>
        <v/>
      </c>
      <c r="D2" t="str">
        <f t="shared" si="2"/>
        <v/>
      </c>
      <c r="E2" t="str">
        <f t="shared" si="2"/>
        <v/>
      </c>
      <c r="F2" t="str">
        <f t="shared" si="2"/>
        <v/>
      </c>
      <c r="G2" t="str">
        <f t="shared" si="2"/>
        <v/>
      </c>
      <c r="H2" t="str">
        <f t="shared" si="2"/>
        <v/>
      </c>
      <c r="I2" t="str">
        <f t="shared" si="2"/>
        <v/>
      </c>
      <c r="J2" t="str">
        <f t="shared" si="2"/>
        <v/>
      </c>
      <c r="K2" t="str">
        <f t="shared" si="2"/>
        <v/>
      </c>
      <c r="L2" t="str">
        <f t="shared" si="2"/>
        <v/>
      </c>
      <c r="M2" t="str">
        <f t="shared" si="2"/>
        <v/>
      </c>
      <c r="N2" t="str">
        <f t="shared" si="2"/>
        <v/>
      </c>
      <c r="O2" t="str">
        <f t="shared" si="2"/>
        <v/>
      </c>
      <c r="P2" t="str">
        <f t="shared" si="2"/>
        <v/>
      </c>
      <c r="Q2" t="str">
        <f t="shared" si="2"/>
        <v/>
      </c>
      <c r="R2" t="str">
        <f t="shared" si="2"/>
        <v/>
      </c>
      <c r="S2" t="str">
        <f t="shared" si="2"/>
        <v/>
      </c>
      <c r="T2" t="str">
        <f t="shared" si="2"/>
        <v/>
      </c>
      <c r="U2" t="str">
        <f t="shared" si="2"/>
        <v/>
      </c>
      <c r="V2" t="str">
        <f t="shared" si="2"/>
        <v/>
      </c>
      <c r="W2" t="str">
        <f t="shared" si="2"/>
        <v/>
      </c>
      <c r="X2" t="str">
        <f t="shared" si="2"/>
        <v/>
      </c>
      <c r="Y2" t="str">
        <f t="shared" si="2"/>
        <v/>
      </c>
      <c r="Z2" t="str">
        <f t="shared" si="2"/>
        <v/>
      </c>
    </row>
    <row r="3" spans="1:26" ht="14.45" x14ac:dyDescent="0.3">
      <c r="A3" t="str">
        <f>IF(WORKING!C4=1,WORKING!B4,"")</f>
        <v/>
      </c>
      <c r="B3" t="str">
        <f t="shared" si="1"/>
        <v/>
      </c>
      <c r="C3" t="str">
        <f t="shared" si="2"/>
        <v/>
      </c>
      <c r="D3" t="str">
        <f t="shared" si="2"/>
        <v/>
      </c>
      <c r="E3" t="str">
        <f t="shared" si="2"/>
        <v/>
      </c>
      <c r="F3" t="str">
        <f t="shared" si="2"/>
        <v/>
      </c>
      <c r="G3" t="str">
        <f t="shared" si="2"/>
        <v/>
      </c>
      <c r="H3" t="str">
        <f t="shared" si="2"/>
        <v/>
      </c>
      <c r="I3" t="str">
        <f t="shared" si="2"/>
        <v/>
      </c>
      <c r="J3" t="str">
        <f t="shared" si="2"/>
        <v/>
      </c>
      <c r="K3" t="str">
        <f t="shared" si="2"/>
        <v/>
      </c>
      <c r="L3" t="str">
        <f t="shared" si="2"/>
        <v/>
      </c>
      <c r="M3" t="str">
        <f t="shared" si="2"/>
        <v/>
      </c>
      <c r="N3" t="str">
        <f t="shared" si="2"/>
        <v/>
      </c>
      <c r="O3" t="str">
        <f t="shared" si="2"/>
        <v/>
      </c>
      <c r="P3" t="str">
        <f t="shared" si="2"/>
        <v/>
      </c>
      <c r="Q3" t="str">
        <f t="shared" si="2"/>
        <v/>
      </c>
      <c r="R3" t="str">
        <f t="shared" si="2"/>
        <v/>
      </c>
      <c r="S3" t="str">
        <f t="shared" si="2"/>
        <v/>
      </c>
      <c r="T3" t="str">
        <f t="shared" si="2"/>
        <v/>
      </c>
      <c r="U3" t="str">
        <f t="shared" si="2"/>
        <v/>
      </c>
      <c r="V3" t="str">
        <f t="shared" si="2"/>
        <v/>
      </c>
      <c r="W3" t="str">
        <f t="shared" si="2"/>
        <v/>
      </c>
      <c r="X3" t="str">
        <f t="shared" si="2"/>
        <v/>
      </c>
      <c r="Y3" t="str">
        <f t="shared" si="2"/>
        <v/>
      </c>
      <c r="Z3" t="str">
        <f t="shared" si="2"/>
        <v/>
      </c>
    </row>
    <row r="4" spans="1:26" ht="14.45" x14ac:dyDescent="0.3">
      <c r="A4" t="str">
        <f>IF(WORKING!C5=1,WORKING!B5,"")</f>
        <v/>
      </c>
      <c r="B4" t="str">
        <f t="shared" si="1"/>
        <v/>
      </c>
      <c r="C4" t="str">
        <f t="shared" si="2"/>
        <v/>
      </c>
      <c r="D4" t="str">
        <f t="shared" si="2"/>
        <v/>
      </c>
      <c r="E4" t="str">
        <f t="shared" si="2"/>
        <v/>
      </c>
      <c r="F4" t="str">
        <f t="shared" si="2"/>
        <v/>
      </c>
      <c r="G4" t="str">
        <f t="shared" si="2"/>
        <v/>
      </c>
      <c r="H4" t="str">
        <f t="shared" si="2"/>
        <v/>
      </c>
      <c r="I4" t="str">
        <f t="shared" si="2"/>
        <v/>
      </c>
      <c r="J4" t="str">
        <f t="shared" si="2"/>
        <v/>
      </c>
      <c r="K4" t="str">
        <f t="shared" si="2"/>
        <v/>
      </c>
      <c r="L4" t="str">
        <f t="shared" si="2"/>
        <v/>
      </c>
      <c r="M4" t="str">
        <f t="shared" si="2"/>
        <v/>
      </c>
      <c r="N4" t="str">
        <f t="shared" si="2"/>
        <v/>
      </c>
      <c r="O4" t="str">
        <f t="shared" si="2"/>
        <v/>
      </c>
      <c r="P4" t="str">
        <f t="shared" si="2"/>
        <v/>
      </c>
      <c r="Q4" t="str">
        <f t="shared" si="2"/>
        <v/>
      </c>
      <c r="R4" t="str">
        <f t="shared" si="2"/>
        <v/>
      </c>
      <c r="S4" t="str">
        <f t="shared" si="2"/>
        <v/>
      </c>
      <c r="T4" t="str">
        <f t="shared" si="2"/>
        <v/>
      </c>
      <c r="U4" t="str">
        <f t="shared" si="2"/>
        <v/>
      </c>
      <c r="V4" t="str">
        <f t="shared" si="2"/>
        <v/>
      </c>
      <c r="W4" t="str">
        <f t="shared" si="2"/>
        <v/>
      </c>
      <c r="X4" t="str">
        <f t="shared" si="2"/>
        <v/>
      </c>
      <c r="Y4" t="str">
        <f t="shared" si="2"/>
        <v/>
      </c>
      <c r="Z4" t="str">
        <f t="shared" si="2"/>
        <v/>
      </c>
    </row>
    <row r="5" spans="1:26" ht="14.45" x14ac:dyDescent="0.3">
      <c r="A5" t="str">
        <f>IF(WORKING!C6=1,WORKING!B6,"")</f>
        <v/>
      </c>
      <c r="B5" t="str">
        <f t="shared" si="1"/>
        <v/>
      </c>
      <c r="C5" t="str">
        <f t="shared" si="2"/>
        <v/>
      </c>
      <c r="D5" t="str">
        <f t="shared" si="2"/>
        <v/>
      </c>
      <c r="E5" t="str">
        <f t="shared" si="2"/>
        <v/>
      </c>
      <c r="F5" t="str">
        <f t="shared" si="2"/>
        <v/>
      </c>
      <c r="G5" t="str">
        <f t="shared" si="2"/>
        <v/>
      </c>
      <c r="H5" t="str">
        <f t="shared" si="2"/>
        <v/>
      </c>
      <c r="I5" t="str">
        <f t="shared" si="2"/>
        <v/>
      </c>
      <c r="J5" t="str">
        <f t="shared" si="2"/>
        <v/>
      </c>
      <c r="K5" t="str">
        <f t="shared" si="2"/>
        <v/>
      </c>
      <c r="L5" t="str">
        <f t="shared" si="2"/>
        <v/>
      </c>
      <c r="M5" t="str">
        <f t="shared" si="2"/>
        <v/>
      </c>
      <c r="N5" t="str">
        <f t="shared" si="2"/>
        <v/>
      </c>
      <c r="O5" t="str">
        <f t="shared" si="2"/>
        <v/>
      </c>
      <c r="P5" t="str">
        <f t="shared" si="2"/>
        <v/>
      </c>
      <c r="Q5" t="str">
        <f t="shared" si="2"/>
        <v/>
      </c>
      <c r="R5" t="str">
        <f t="shared" si="2"/>
        <v/>
      </c>
      <c r="S5" t="str">
        <f t="shared" si="2"/>
        <v/>
      </c>
      <c r="T5" t="str">
        <f t="shared" si="2"/>
        <v/>
      </c>
      <c r="U5" t="str">
        <f t="shared" si="2"/>
        <v/>
      </c>
      <c r="V5" t="str">
        <f t="shared" si="2"/>
        <v/>
      </c>
      <c r="W5" t="str">
        <f t="shared" si="2"/>
        <v/>
      </c>
      <c r="X5" t="str">
        <f t="shared" si="2"/>
        <v/>
      </c>
      <c r="Y5" t="str">
        <f t="shared" si="2"/>
        <v/>
      </c>
      <c r="Z5" t="str">
        <f t="shared" si="2"/>
        <v/>
      </c>
    </row>
    <row r="6" spans="1:26" ht="14.45" x14ac:dyDescent="0.3">
      <c r="A6" t="str">
        <f>IF(WORKING!C7=1,WORKING!B7,"")</f>
        <v/>
      </c>
      <c r="B6" t="str">
        <f t="shared" si="1"/>
        <v/>
      </c>
      <c r="C6" t="str">
        <f t="shared" si="2"/>
        <v/>
      </c>
      <c r="D6" t="str">
        <f t="shared" si="2"/>
        <v/>
      </c>
      <c r="E6" t="str">
        <f t="shared" si="2"/>
        <v/>
      </c>
      <c r="F6" t="str">
        <f t="shared" si="2"/>
        <v/>
      </c>
      <c r="G6" t="str">
        <f t="shared" si="2"/>
        <v/>
      </c>
      <c r="H6" t="str">
        <f t="shared" si="2"/>
        <v/>
      </c>
      <c r="I6" t="str">
        <f t="shared" si="2"/>
        <v/>
      </c>
      <c r="J6" t="str">
        <f t="shared" si="2"/>
        <v/>
      </c>
      <c r="K6" t="str">
        <f t="shared" si="2"/>
        <v/>
      </c>
      <c r="L6" t="str">
        <f t="shared" si="2"/>
        <v/>
      </c>
      <c r="M6" t="str">
        <f t="shared" si="2"/>
        <v/>
      </c>
      <c r="N6" t="str">
        <f t="shared" si="2"/>
        <v/>
      </c>
      <c r="O6" t="str">
        <f t="shared" si="2"/>
        <v/>
      </c>
      <c r="P6" t="str">
        <f t="shared" si="2"/>
        <v/>
      </c>
      <c r="Q6" t="str">
        <f t="shared" si="2"/>
        <v/>
      </c>
      <c r="R6" t="str">
        <f t="shared" si="2"/>
        <v/>
      </c>
      <c r="S6" t="str">
        <f t="shared" si="2"/>
        <v/>
      </c>
      <c r="T6" t="str">
        <f t="shared" si="2"/>
        <v/>
      </c>
      <c r="U6" t="str">
        <f t="shared" si="2"/>
        <v/>
      </c>
      <c r="V6" t="str">
        <f t="shared" si="2"/>
        <v/>
      </c>
      <c r="W6" t="str">
        <f t="shared" si="2"/>
        <v/>
      </c>
      <c r="X6" t="str">
        <f t="shared" si="2"/>
        <v/>
      </c>
      <c r="Y6" t="str">
        <f t="shared" si="2"/>
        <v/>
      </c>
      <c r="Z6" t="str">
        <f t="shared" si="2"/>
        <v/>
      </c>
    </row>
    <row r="7" spans="1:26" ht="14.45" x14ac:dyDescent="0.3">
      <c r="A7" t="str">
        <f>IF(WORKING!C8=1,WORKING!B8,"")</f>
        <v/>
      </c>
      <c r="B7" t="str">
        <f t="shared" si="1"/>
        <v/>
      </c>
      <c r="C7" t="str">
        <f t="shared" si="2"/>
        <v/>
      </c>
      <c r="D7" t="str">
        <f t="shared" si="2"/>
        <v/>
      </c>
      <c r="E7" t="str">
        <f t="shared" si="2"/>
        <v/>
      </c>
      <c r="F7" t="str">
        <f t="shared" si="2"/>
        <v/>
      </c>
      <c r="G7" t="str">
        <f t="shared" si="2"/>
        <v/>
      </c>
      <c r="H7" t="str">
        <f t="shared" si="2"/>
        <v/>
      </c>
      <c r="I7" t="str">
        <f t="shared" si="2"/>
        <v/>
      </c>
      <c r="J7" t="str">
        <f t="shared" si="2"/>
        <v/>
      </c>
      <c r="K7" t="str">
        <f t="shared" si="2"/>
        <v/>
      </c>
      <c r="L7" t="str">
        <f t="shared" si="2"/>
        <v/>
      </c>
      <c r="M7" t="str">
        <f t="shared" si="2"/>
        <v/>
      </c>
      <c r="N7" t="str">
        <f t="shared" si="2"/>
        <v/>
      </c>
      <c r="O7" t="str">
        <f t="shared" si="2"/>
        <v/>
      </c>
      <c r="P7" t="str">
        <f t="shared" si="2"/>
        <v/>
      </c>
      <c r="Q7" t="str">
        <f t="shared" si="2"/>
        <v/>
      </c>
      <c r="R7" t="str">
        <f t="shared" si="2"/>
        <v/>
      </c>
      <c r="S7" t="str">
        <f t="shared" si="2"/>
        <v/>
      </c>
      <c r="T7" t="str">
        <f t="shared" si="2"/>
        <v/>
      </c>
      <c r="U7" t="str">
        <f t="shared" si="2"/>
        <v/>
      </c>
      <c r="V7" t="str">
        <f t="shared" si="2"/>
        <v/>
      </c>
      <c r="W7" t="str">
        <f t="shared" si="2"/>
        <v/>
      </c>
      <c r="X7" t="str">
        <f t="shared" si="2"/>
        <v/>
      </c>
      <c r="Y7" t="str">
        <f t="shared" si="2"/>
        <v/>
      </c>
      <c r="Z7" t="str">
        <f t="shared" si="2"/>
        <v/>
      </c>
    </row>
    <row r="8" spans="1:26" ht="14.45" x14ac:dyDescent="0.3">
      <c r="A8" t="str">
        <f>IF(WORKING!C9=1,WORKING!B9,"")</f>
        <v/>
      </c>
      <c r="B8" t="str">
        <f t="shared" si="1"/>
        <v/>
      </c>
      <c r="C8" t="str">
        <f t="shared" si="2"/>
        <v/>
      </c>
      <c r="D8" t="str">
        <f t="shared" si="2"/>
        <v/>
      </c>
      <c r="E8" t="str">
        <f t="shared" si="2"/>
        <v/>
      </c>
      <c r="F8" t="str">
        <f t="shared" si="2"/>
        <v/>
      </c>
      <c r="G8" t="str">
        <f t="shared" si="2"/>
        <v/>
      </c>
      <c r="H8" t="str">
        <f t="shared" si="2"/>
        <v/>
      </c>
      <c r="I8" t="str">
        <f t="shared" si="2"/>
        <v/>
      </c>
      <c r="J8" t="str">
        <f t="shared" si="2"/>
        <v/>
      </c>
      <c r="K8" t="str">
        <f t="shared" si="2"/>
        <v/>
      </c>
      <c r="L8" t="str">
        <f t="shared" si="2"/>
        <v/>
      </c>
      <c r="M8" t="str">
        <f t="shared" si="2"/>
        <v/>
      </c>
      <c r="N8" t="str">
        <f t="shared" si="2"/>
        <v/>
      </c>
      <c r="O8" t="str">
        <f t="shared" si="2"/>
        <v/>
      </c>
      <c r="P8" t="str">
        <f t="shared" si="2"/>
        <v/>
      </c>
      <c r="Q8" t="str">
        <f t="shared" si="2"/>
        <v/>
      </c>
      <c r="R8" t="str">
        <f t="shared" si="2"/>
        <v/>
      </c>
      <c r="S8" t="str">
        <f t="shared" si="2"/>
        <v/>
      </c>
      <c r="T8" t="str">
        <f t="shared" si="2"/>
        <v/>
      </c>
      <c r="U8" t="str">
        <f t="shared" si="2"/>
        <v/>
      </c>
      <c r="V8" t="str">
        <f t="shared" si="2"/>
        <v/>
      </c>
      <c r="W8" t="str">
        <f t="shared" si="2"/>
        <v/>
      </c>
      <c r="X8" t="str">
        <f t="shared" si="2"/>
        <v/>
      </c>
      <c r="Y8" t="str">
        <f t="shared" si="2"/>
        <v/>
      </c>
      <c r="Z8" t="str">
        <f t="shared" si="2"/>
        <v/>
      </c>
    </row>
    <row r="9" spans="1:26" ht="14.45" x14ac:dyDescent="0.3">
      <c r="A9" t="str">
        <f>IF(WORKING!C10=1,WORKING!B10,"")</f>
        <v/>
      </c>
      <c r="B9" t="str">
        <f t="shared" si="1"/>
        <v/>
      </c>
      <c r="C9" t="str">
        <f t="shared" si="2"/>
        <v/>
      </c>
      <c r="D9" t="str">
        <f t="shared" si="2"/>
        <v/>
      </c>
      <c r="E9" t="str">
        <f t="shared" si="2"/>
        <v/>
      </c>
      <c r="F9" t="str">
        <f t="shared" si="2"/>
        <v/>
      </c>
      <c r="G9" t="str">
        <f t="shared" si="2"/>
        <v/>
      </c>
      <c r="H9" t="str">
        <f t="shared" si="2"/>
        <v/>
      </c>
      <c r="I9" t="str">
        <f t="shared" si="2"/>
        <v/>
      </c>
      <c r="J9" t="str">
        <f t="shared" si="2"/>
        <v/>
      </c>
      <c r="K9" t="str">
        <f t="shared" si="2"/>
        <v/>
      </c>
      <c r="L9" t="str">
        <f t="shared" si="2"/>
        <v/>
      </c>
      <c r="M9" t="str">
        <f t="shared" si="2"/>
        <v/>
      </c>
      <c r="N9" t="str">
        <f t="shared" si="2"/>
        <v/>
      </c>
      <c r="O9" t="str">
        <f t="shared" si="2"/>
        <v/>
      </c>
      <c r="P9" t="str">
        <f t="shared" si="2"/>
        <v/>
      </c>
      <c r="Q9" t="str">
        <f t="shared" si="2"/>
        <v/>
      </c>
      <c r="R9" t="str">
        <f t="shared" si="2"/>
        <v/>
      </c>
      <c r="S9" t="str">
        <f t="shared" si="2"/>
        <v/>
      </c>
      <c r="T9" t="str">
        <f t="shared" si="2"/>
        <v/>
      </c>
      <c r="U9" t="str">
        <f t="shared" si="2"/>
        <v/>
      </c>
      <c r="V9" t="str">
        <f t="shared" si="2"/>
        <v/>
      </c>
      <c r="W9" t="str">
        <f t="shared" si="2"/>
        <v/>
      </c>
      <c r="X9" t="str">
        <f t="shared" si="2"/>
        <v/>
      </c>
      <c r="Y9" t="str">
        <f t="shared" si="2"/>
        <v/>
      </c>
      <c r="Z9" t="str">
        <f t="shared" si="2"/>
        <v/>
      </c>
    </row>
    <row r="10" spans="1:26" ht="14.45" x14ac:dyDescent="0.3">
      <c r="A10" t="str">
        <f>IF(WORKING!C11=1,WORKING!B11,"")</f>
        <v/>
      </c>
      <c r="B10" t="str">
        <f t="shared" si="1"/>
        <v/>
      </c>
      <c r="C10" t="str">
        <f t="shared" si="2"/>
        <v/>
      </c>
      <c r="D10" t="str">
        <f t="shared" si="2"/>
        <v/>
      </c>
      <c r="E10" t="str">
        <f t="shared" si="2"/>
        <v/>
      </c>
      <c r="F10" t="str">
        <f t="shared" si="2"/>
        <v/>
      </c>
      <c r="G10" t="str">
        <f t="shared" si="2"/>
        <v/>
      </c>
      <c r="H10" t="str">
        <f t="shared" si="2"/>
        <v/>
      </c>
      <c r="I10" t="str">
        <f t="shared" si="2"/>
        <v/>
      </c>
      <c r="J10" t="str">
        <f t="shared" si="2"/>
        <v/>
      </c>
      <c r="K10" t="str">
        <f t="shared" si="2"/>
        <v/>
      </c>
      <c r="L10" t="str">
        <f t="shared" si="2"/>
        <v/>
      </c>
      <c r="M10" t="str">
        <f t="shared" si="2"/>
        <v/>
      </c>
      <c r="N10" t="str">
        <f t="shared" si="2"/>
        <v/>
      </c>
      <c r="O10" t="str">
        <f t="shared" si="2"/>
        <v/>
      </c>
      <c r="P10" t="str">
        <f t="shared" si="2"/>
        <v/>
      </c>
      <c r="Q10" t="str">
        <f t="shared" si="2"/>
        <v/>
      </c>
      <c r="R10" t="str">
        <f t="shared" si="2"/>
        <v/>
      </c>
      <c r="S10" t="str">
        <f t="shared" si="2"/>
        <v/>
      </c>
      <c r="T10" t="str">
        <f t="shared" si="2"/>
        <v/>
      </c>
      <c r="U10" t="str">
        <f t="shared" si="2"/>
        <v/>
      </c>
      <c r="V10" t="str">
        <f t="shared" si="2"/>
        <v/>
      </c>
      <c r="W10" t="str">
        <f t="shared" si="2"/>
        <v/>
      </c>
      <c r="X10" t="str">
        <f t="shared" si="2"/>
        <v/>
      </c>
      <c r="Y10" t="str">
        <f t="shared" si="2"/>
        <v/>
      </c>
      <c r="Z10" t="str">
        <f t="shared" si="2"/>
        <v/>
      </c>
    </row>
    <row r="11" spans="1:26" ht="14.45" x14ac:dyDescent="0.3">
      <c r="A11" t="str">
        <f>IF(WORKING!C12=1,WORKING!B12,"")</f>
        <v/>
      </c>
      <c r="B11" t="str">
        <f t="shared" si="1"/>
        <v/>
      </c>
      <c r="C11" t="str">
        <f t="shared" si="2"/>
        <v/>
      </c>
      <c r="D11" t="str">
        <f t="shared" si="2"/>
        <v/>
      </c>
      <c r="E11" t="str">
        <f t="shared" si="2"/>
        <v/>
      </c>
      <c r="F11" t="str">
        <f t="shared" si="2"/>
        <v/>
      </c>
      <c r="G11" t="str">
        <f t="shared" si="2"/>
        <v/>
      </c>
      <c r="H11" t="str">
        <f t="shared" si="2"/>
        <v/>
      </c>
      <c r="I11" t="str">
        <f t="shared" si="2"/>
        <v/>
      </c>
      <c r="J11" t="str">
        <f t="shared" si="2"/>
        <v/>
      </c>
      <c r="K11" t="str">
        <f t="shared" si="2"/>
        <v/>
      </c>
      <c r="L11" t="str">
        <f t="shared" si="2"/>
        <v/>
      </c>
      <c r="M11" t="str">
        <f t="shared" si="2"/>
        <v/>
      </c>
      <c r="N11" t="str">
        <f t="shared" si="2"/>
        <v/>
      </c>
      <c r="O11" t="str">
        <f t="shared" si="2"/>
        <v/>
      </c>
      <c r="P11" t="str">
        <f t="shared" si="2"/>
        <v/>
      </c>
      <c r="Q11" t="str">
        <f t="shared" si="2"/>
        <v/>
      </c>
      <c r="R11" t="str">
        <f t="shared" si="2"/>
        <v/>
      </c>
      <c r="S11" t="str">
        <f t="shared" si="2"/>
        <v/>
      </c>
      <c r="T11" t="str">
        <f t="shared" si="2"/>
        <v/>
      </c>
      <c r="U11" t="str">
        <f t="shared" si="2"/>
        <v/>
      </c>
      <c r="V11" t="str">
        <f t="shared" si="2"/>
        <v/>
      </c>
      <c r="W11" t="str">
        <f t="shared" si="2"/>
        <v/>
      </c>
      <c r="X11" t="str">
        <f t="shared" si="2"/>
        <v/>
      </c>
      <c r="Y11" t="str">
        <f t="shared" si="2"/>
        <v/>
      </c>
      <c r="Z11" t="str">
        <f t="shared" si="2"/>
        <v/>
      </c>
    </row>
    <row r="12" spans="1:26" ht="14.45" x14ac:dyDescent="0.3">
      <c r="A12" t="str">
        <f>IF(WORKING!C13=1,WORKING!B13,"")</f>
        <v/>
      </c>
      <c r="B12" t="str">
        <f t="shared" si="1"/>
        <v/>
      </c>
      <c r="C12" t="str">
        <f t="shared" si="2"/>
        <v/>
      </c>
      <c r="D12" t="str">
        <f t="shared" si="2"/>
        <v/>
      </c>
      <c r="E12" t="str">
        <f t="shared" si="2"/>
        <v/>
      </c>
      <c r="F12" t="str">
        <f t="shared" si="2"/>
        <v/>
      </c>
      <c r="G12" t="str">
        <f t="shared" si="2"/>
        <v/>
      </c>
      <c r="H12" t="str">
        <f t="shared" si="2"/>
        <v/>
      </c>
      <c r="I12" t="str">
        <f t="shared" si="2"/>
        <v/>
      </c>
      <c r="J12" t="str">
        <f t="shared" si="2"/>
        <v/>
      </c>
      <c r="K12" t="str">
        <f t="shared" si="2"/>
        <v/>
      </c>
      <c r="L12" t="str">
        <f t="shared" si="2"/>
        <v/>
      </c>
      <c r="M12" t="str">
        <f t="shared" si="2"/>
        <v/>
      </c>
      <c r="N12" t="str">
        <f t="shared" si="2"/>
        <v/>
      </c>
      <c r="O12" t="str">
        <f t="shared" si="2"/>
        <v/>
      </c>
      <c r="P12" t="str">
        <f t="shared" si="2"/>
        <v/>
      </c>
      <c r="Q12" t="str">
        <f t="shared" si="2"/>
        <v/>
      </c>
      <c r="R12" t="str">
        <f t="shared" ref="R12:Z27" si="3">IF(OR(Q12="",Q12=R11),IF(Q13=R11,"",Q13),Q12)</f>
        <v/>
      </c>
      <c r="S12" t="str">
        <f t="shared" si="3"/>
        <v/>
      </c>
      <c r="T12" t="str">
        <f t="shared" si="3"/>
        <v/>
      </c>
      <c r="U12" t="str">
        <f t="shared" si="3"/>
        <v/>
      </c>
      <c r="V12" t="str">
        <f t="shared" si="3"/>
        <v/>
      </c>
      <c r="W12" t="str">
        <f t="shared" si="3"/>
        <v/>
      </c>
      <c r="X12" t="str">
        <f t="shared" si="3"/>
        <v/>
      </c>
      <c r="Y12" t="str">
        <f t="shared" si="3"/>
        <v/>
      </c>
      <c r="Z12" t="str">
        <f t="shared" si="3"/>
        <v/>
      </c>
    </row>
    <row r="13" spans="1:26" ht="14.45" x14ac:dyDescent="0.3">
      <c r="A13" t="str">
        <f>IF(WORKING!C14=1,WORKING!B14,"")</f>
        <v/>
      </c>
      <c r="B13" t="str">
        <f t="shared" si="1"/>
        <v/>
      </c>
      <c r="C13" t="str">
        <f t="shared" ref="C13:Q18" si="4">IF(OR(B13="",B13=C12),IF(B14=C12,"",B14),B13)</f>
        <v/>
      </c>
      <c r="D13" t="str">
        <f t="shared" si="4"/>
        <v/>
      </c>
      <c r="E13" t="str">
        <f t="shared" si="4"/>
        <v/>
      </c>
      <c r="F13" t="str">
        <f t="shared" si="4"/>
        <v/>
      </c>
      <c r="G13" t="str">
        <f t="shared" si="4"/>
        <v/>
      </c>
      <c r="H13" t="str">
        <f t="shared" si="4"/>
        <v/>
      </c>
      <c r="I13" t="str">
        <f t="shared" si="4"/>
        <v/>
      </c>
      <c r="J13" t="str">
        <f t="shared" si="4"/>
        <v/>
      </c>
      <c r="K13" t="str">
        <f t="shared" si="4"/>
        <v/>
      </c>
      <c r="L13" t="str">
        <f t="shared" si="4"/>
        <v/>
      </c>
      <c r="M13" t="str">
        <f t="shared" si="4"/>
        <v/>
      </c>
      <c r="N13" t="str">
        <f t="shared" si="4"/>
        <v/>
      </c>
      <c r="O13" t="str">
        <f t="shared" si="4"/>
        <v/>
      </c>
      <c r="P13" t="str">
        <f t="shared" si="4"/>
        <v/>
      </c>
      <c r="Q13" t="str">
        <f t="shared" si="4"/>
        <v/>
      </c>
      <c r="R13" t="str">
        <f t="shared" si="3"/>
        <v/>
      </c>
      <c r="S13" t="str">
        <f t="shared" si="3"/>
        <v/>
      </c>
      <c r="T13" t="str">
        <f t="shared" si="3"/>
        <v/>
      </c>
      <c r="U13" t="str">
        <f t="shared" si="3"/>
        <v/>
      </c>
      <c r="V13" t="str">
        <f t="shared" si="3"/>
        <v/>
      </c>
      <c r="W13" t="str">
        <f t="shared" si="3"/>
        <v/>
      </c>
      <c r="X13" t="str">
        <f t="shared" si="3"/>
        <v/>
      </c>
      <c r="Y13" t="str">
        <f t="shared" si="3"/>
        <v/>
      </c>
      <c r="Z13" t="str">
        <f t="shared" si="3"/>
        <v/>
      </c>
    </row>
    <row r="14" spans="1:26" ht="14.45" x14ac:dyDescent="0.3">
      <c r="A14" t="str">
        <f>IF(WORKING!C15=1,WORKING!B15,"")</f>
        <v/>
      </c>
      <c r="B14" t="str">
        <f t="shared" si="1"/>
        <v/>
      </c>
      <c r="C14" t="str">
        <f t="shared" si="4"/>
        <v/>
      </c>
      <c r="D14" t="str">
        <f t="shared" si="4"/>
        <v/>
      </c>
      <c r="E14" t="str">
        <f t="shared" si="4"/>
        <v/>
      </c>
      <c r="F14" t="str">
        <f t="shared" si="4"/>
        <v/>
      </c>
      <c r="G14" t="str">
        <f t="shared" si="4"/>
        <v/>
      </c>
      <c r="H14" t="str">
        <f t="shared" si="4"/>
        <v/>
      </c>
      <c r="I14" t="str">
        <f t="shared" si="4"/>
        <v/>
      </c>
      <c r="J14" t="str">
        <f t="shared" si="4"/>
        <v/>
      </c>
      <c r="K14" t="str">
        <f t="shared" si="4"/>
        <v/>
      </c>
      <c r="L14" t="str">
        <f t="shared" si="4"/>
        <v/>
      </c>
      <c r="M14" t="str">
        <f t="shared" si="4"/>
        <v/>
      </c>
      <c r="N14" t="str">
        <f t="shared" si="4"/>
        <v/>
      </c>
      <c r="O14" t="str">
        <f t="shared" si="4"/>
        <v/>
      </c>
      <c r="P14" t="str">
        <f t="shared" si="4"/>
        <v/>
      </c>
      <c r="Q14" t="str">
        <f t="shared" si="4"/>
        <v/>
      </c>
      <c r="R14" t="str">
        <f t="shared" si="3"/>
        <v/>
      </c>
      <c r="S14" t="str">
        <f t="shared" si="3"/>
        <v/>
      </c>
      <c r="T14" t="str">
        <f t="shared" si="3"/>
        <v/>
      </c>
      <c r="U14" t="str">
        <f t="shared" si="3"/>
        <v/>
      </c>
      <c r="V14" t="str">
        <f t="shared" si="3"/>
        <v/>
      </c>
      <c r="W14" t="str">
        <f t="shared" si="3"/>
        <v/>
      </c>
      <c r="X14" t="str">
        <f t="shared" si="3"/>
        <v/>
      </c>
      <c r="Y14" t="str">
        <f t="shared" si="3"/>
        <v/>
      </c>
      <c r="Z14" t="str">
        <f t="shared" si="3"/>
        <v/>
      </c>
    </row>
    <row r="15" spans="1:26" ht="14.45" x14ac:dyDescent="0.3">
      <c r="A15" t="str">
        <f>IF(WORKING!C16=1,WORKING!B16,"")</f>
        <v/>
      </c>
      <c r="B15" t="str">
        <f t="shared" si="1"/>
        <v/>
      </c>
      <c r="C15" t="str">
        <f t="shared" si="4"/>
        <v/>
      </c>
      <c r="D15" t="str">
        <f t="shared" si="4"/>
        <v/>
      </c>
      <c r="E15" t="str">
        <f t="shared" si="4"/>
        <v/>
      </c>
      <c r="F15" t="str">
        <f t="shared" si="4"/>
        <v/>
      </c>
      <c r="G15" t="str">
        <f t="shared" si="4"/>
        <v/>
      </c>
      <c r="H15" t="str">
        <f t="shared" si="4"/>
        <v/>
      </c>
      <c r="I15" t="str">
        <f t="shared" si="4"/>
        <v/>
      </c>
      <c r="J15" t="str">
        <f t="shared" si="4"/>
        <v/>
      </c>
      <c r="K15" t="str">
        <f t="shared" si="4"/>
        <v/>
      </c>
      <c r="L15" t="str">
        <f t="shared" si="4"/>
        <v/>
      </c>
      <c r="M15" t="str">
        <f t="shared" si="4"/>
        <v/>
      </c>
      <c r="N15" t="str">
        <f t="shared" si="4"/>
        <v/>
      </c>
      <c r="O15" t="str">
        <f t="shared" si="4"/>
        <v/>
      </c>
      <c r="P15" t="str">
        <f t="shared" si="4"/>
        <v/>
      </c>
      <c r="Q15" t="str">
        <f t="shared" si="4"/>
        <v/>
      </c>
      <c r="R15" t="str">
        <f t="shared" si="3"/>
        <v/>
      </c>
      <c r="S15" t="str">
        <f t="shared" si="3"/>
        <v/>
      </c>
      <c r="T15" t="str">
        <f t="shared" si="3"/>
        <v/>
      </c>
      <c r="U15" t="str">
        <f t="shared" si="3"/>
        <v/>
      </c>
      <c r="V15" t="str">
        <f t="shared" si="3"/>
        <v/>
      </c>
      <c r="W15" t="str">
        <f t="shared" si="3"/>
        <v/>
      </c>
      <c r="X15" t="str">
        <f t="shared" si="3"/>
        <v/>
      </c>
      <c r="Y15" t="str">
        <f t="shared" si="3"/>
        <v/>
      </c>
      <c r="Z15" t="str">
        <f t="shared" si="3"/>
        <v/>
      </c>
    </row>
    <row r="16" spans="1:26" ht="14.45" x14ac:dyDescent="0.3">
      <c r="A16" t="str">
        <f>IF(WORKING!C17=1,WORKING!B17,"")</f>
        <v/>
      </c>
      <c r="B16" t="str">
        <f t="shared" si="1"/>
        <v/>
      </c>
      <c r="C16" t="str">
        <f t="shared" si="4"/>
        <v/>
      </c>
      <c r="D16" t="str">
        <f t="shared" si="4"/>
        <v/>
      </c>
      <c r="E16" t="str">
        <f t="shared" si="4"/>
        <v/>
      </c>
      <c r="F16" t="str">
        <f t="shared" si="4"/>
        <v/>
      </c>
      <c r="G16" t="str">
        <f t="shared" si="4"/>
        <v/>
      </c>
      <c r="H16" t="str">
        <f t="shared" si="4"/>
        <v/>
      </c>
      <c r="I16" t="str">
        <f t="shared" si="4"/>
        <v/>
      </c>
      <c r="J16" t="str">
        <f t="shared" si="4"/>
        <v/>
      </c>
      <c r="K16" t="str">
        <f t="shared" si="4"/>
        <v/>
      </c>
      <c r="L16" t="str">
        <f t="shared" si="4"/>
        <v/>
      </c>
      <c r="M16" t="str">
        <f t="shared" si="4"/>
        <v/>
      </c>
      <c r="N16" t="str">
        <f t="shared" si="4"/>
        <v/>
      </c>
      <c r="O16" t="str">
        <f t="shared" si="4"/>
        <v/>
      </c>
      <c r="P16" t="str">
        <f t="shared" si="4"/>
        <v/>
      </c>
      <c r="Q16" t="str">
        <f t="shared" si="4"/>
        <v/>
      </c>
      <c r="R16" t="str">
        <f t="shared" si="3"/>
        <v/>
      </c>
      <c r="S16" t="str">
        <f t="shared" si="3"/>
        <v/>
      </c>
      <c r="T16" t="str">
        <f t="shared" si="3"/>
        <v/>
      </c>
      <c r="U16" t="str">
        <f t="shared" si="3"/>
        <v/>
      </c>
      <c r="V16" t="str">
        <f t="shared" si="3"/>
        <v/>
      </c>
      <c r="W16" t="str">
        <f t="shared" si="3"/>
        <v/>
      </c>
      <c r="X16" t="str">
        <f t="shared" si="3"/>
        <v/>
      </c>
      <c r="Y16" t="str">
        <f t="shared" si="3"/>
        <v/>
      </c>
      <c r="Z16" t="str">
        <f t="shared" si="3"/>
        <v/>
      </c>
    </row>
    <row r="17" spans="1:26" ht="14.45" x14ac:dyDescent="0.3">
      <c r="A17" t="str">
        <f>IF(WORKING!C18=1,WORKING!B18,"")</f>
        <v/>
      </c>
      <c r="B17" t="str">
        <f t="shared" si="1"/>
        <v/>
      </c>
      <c r="C17" t="str">
        <f t="shared" si="4"/>
        <v/>
      </c>
      <c r="D17" t="str">
        <f t="shared" si="4"/>
        <v/>
      </c>
      <c r="E17" t="str">
        <f t="shared" si="4"/>
        <v/>
      </c>
      <c r="F17" t="str">
        <f t="shared" si="4"/>
        <v/>
      </c>
      <c r="G17" t="str">
        <f t="shared" si="4"/>
        <v/>
      </c>
      <c r="H17" t="str">
        <f t="shared" si="4"/>
        <v/>
      </c>
      <c r="I17" t="str">
        <f t="shared" si="4"/>
        <v/>
      </c>
      <c r="J17" t="str">
        <f t="shared" si="4"/>
        <v/>
      </c>
      <c r="K17" t="str">
        <f t="shared" si="4"/>
        <v/>
      </c>
      <c r="L17" t="str">
        <f t="shared" si="4"/>
        <v/>
      </c>
      <c r="M17" t="str">
        <f t="shared" si="4"/>
        <v/>
      </c>
      <c r="N17" t="str">
        <f t="shared" si="4"/>
        <v/>
      </c>
      <c r="O17" t="str">
        <f t="shared" si="4"/>
        <v/>
      </c>
      <c r="P17" t="str">
        <f t="shared" si="4"/>
        <v/>
      </c>
      <c r="Q17" t="str">
        <f t="shared" si="4"/>
        <v/>
      </c>
      <c r="R17" t="str">
        <f t="shared" si="3"/>
        <v/>
      </c>
      <c r="S17" t="str">
        <f t="shared" si="3"/>
        <v/>
      </c>
      <c r="T17" t="str">
        <f t="shared" si="3"/>
        <v/>
      </c>
      <c r="U17" t="str">
        <f t="shared" si="3"/>
        <v/>
      </c>
      <c r="V17" t="str">
        <f t="shared" si="3"/>
        <v/>
      </c>
      <c r="W17" t="str">
        <f t="shared" si="3"/>
        <v/>
      </c>
      <c r="X17" t="str">
        <f t="shared" si="3"/>
        <v/>
      </c>
      <c r="Y17" t="str">
        <f t="shared" si="3"/>
        <v/>
      </c>
      <c r="Z17" t="str">
        <f t="shared" si="3"/>
        <v/>
      </c>
    </row>
    <row r="18" spans="1:26" x14ac:dyDescent="0.25">
      <c r="A18" t="str">
        <f>IF(WORKING!C19=1,WORKING!B19,"")</f>
        <v/>
      </c>
      <c r="B18" t="str">
        <f t="shared" si="1"/>
        <v/>
      </c>
      <c r="C18" t="str">
        <f t="shared" si="4"/>
        <v/>
      </c>
      <c r="D18" t="str">
        <f t="shared" si="4"/>
        <v/>
      </c>
      <c r="E18" t="str">
        <f t="shared" si="4"/>
        <v/>
      </c>
      <c r="F18" t="str">
        <f t="shared" si="4"/>
        <v/>
      </c>
      <c r="G18" t="str">
        <f t="shared" si="4"/>
        <v/>
      </c>
      <c r="H18" t="str">
        <f t="shared" si="4"/>
        <v/>
      </c>
      <c r="I18" t="str">
        <f t="shared" si="4"/>
        <v/>
      </c>
      <c r="J18" t="str">
        <f t="shared" si="4"/>
        <v/>
      </c>
      <c r="K18" t="str">
        <f t="shared" si="4"/>
        <v/>
      </c>
      <c r="L18" t="str">
        <f t="shared" si="4"/>
        <v/>
      </c>
      <c r="M18" t="str">
        <f t="shared" si="4"/>
        <v/>
      </c>
      <c r="N18" t="str">
        <f t="shared" si="4"/>
        <v/>
      </c>
      <c r="O18" t="str">
        <f t="shared" si="4"/>
        <v/>
      </c>
      <c r="P18" t="str">
        <f t="shared" si="4"/>
        <v/>
      </c>
      <c r="Q18" t="str">
        <f t="shared" si="4"/>
        <v/>
      </c>
      <c r="R18" t="str">
        <f t="shared" si="3"/>
        <v/>
      </c>
      <c r="S18" t="str">
        <f t="shared" si="3"/>
        <v/>
      </c>
      <c r="T18" t="str">
        <f t="shared" si="3"/>
        <v/>
      </c>
      <c r="U18" t="str">
        <f t="shared" si="3"/>
        <v/>
      </c>
      <c r="V18" t="str">
        <f t="shared" si="3"/>
        <v/>
      </c>
      <c r="W18" t="str">
        <f t="shared" si="3"/>
        <v/>
      </c>
      <c r="X18" t="str">
        <f t="shared" si="3"/>
        <v/>
      </c>
      <c r="Y18" t="str">
        <f t="shared" si="3"/>
        <v/>
      </c>
      <c r="Z18" t="str">
        <f t="shared" si="3"/>
        <v/>
      </c>
    </row>
    <row r="19" spans="1:26" x14ac:dyDescent="0.25">
      <c r="A19" t="str">
        <f>IF(WORKING!C20=1,WORKING!B20,"")</f>
        <v/>
      </c>
      <c r="B19" t="str">
        <f t="shared" ref="B19:Q34" si="5">IF(OR(A19="",A19=B18),IF(A20=B18,"",A20),A19)</f>
        <v/>
      </c>
      <c r="C19" t="str">
        <f t="shared" si="5"/>
        <v/>
      </c>
      <c r="D19" t="str">
        <f t="shared" si="5"/>
        <v/>
      </c>
      <c r="E19" t="str">
        <f t="shared" si="5"/>
        <v/>
      </c>
      <c r="F19" t="str">
        <f t="shared" si="5"/>
        <v/>
      </c>
      <c r="G19" t="str">
        <f t="shared" si="5"/>
        <v/>
      </c>
      <c r="H19" t="str">
        <f t="shared" si="5"/>
        <v/>
      </c>
      <c r="I19" t="str">
        <f t="shared" si="5"/>
        <v/>
      </c>
      <c r="J19" t="str">
        <f t="shared" si="5"/>
        <v/>
      </c>
      <c r="K19" t="str">
        <f t="shared" si="5"/>
        <v/>
      </c>
      <c r="L19" t="str">
        <f t="shared" si="5"/>
        <v/>
      </c>
      <c r="M19" t="str">
        <f t="shared" si="5"/>
        <v/>
      </c>
      <c r="N19" t="str">
        <f t="shared" si="5"/>
        <v/>
      </c>
      <c r="O19" t="str">
        <f t="shared" si="5"/>
        <v/>
      </c>
      <c r="P19" t="str">
        <f t="shared" si="5"/>
        <v/>
      </c>
      <c r="Q19" t="str">
        <f t="shared" si="5"/>
        <v/>
      </c>
      <c r="R19" t="str">
        <f t="shared" si="3"/>
        <v/>
      </c>
      <c r="S19" t="str">
        <f t="shared" si="3"/>
        <v/>
      </c>
      <c r="T19" t="str">
        <f t="shared" si="3"/>
        <v/>
      </c>
      <c r="U19" t="str">
        <f t="shared" si="3"/>
        <v/>
      </c>
      <c r="V19" t="str">
        <f t="shared" si="3"/>
        <v/>
      </c>
      <c r="W19" t="str">
        <f t="shared" si="3"/>
        <v/>
      </c>
      <c r="X19" t="str">
        <f t="shared" si="3"/>
        <v/>
      </c>
      <c r="Y19" t="str">
        <f t="shared" si="3"/>
        <v/>
      </c>
      <c r="Z19" t="str">
        <f t="shared" si="3"/>
        <v/>
      </c>
    </row>
    <row r="20" spans="1:26" x14ac:dyDescent="0.25">
      <c r="A20" t="str">
        <f>IF(WORKING!C21=1,WORKING!B21,"")</f>
        <v/>
      </c>
      <c r="B20" t="str">
        <f t="shared" si="5"/>
        <v/>
      </c>
      <c r="C20" t="str">
        <f t="shared" si="5"/>
        <v/>
      </c>
      <c r="D20" t="str">
        <f t="shared" si="5"/>
        <v/>
      </c>
      <c r="E20" t="str">
        <f t="shared" si="5"/>
        <v/>
      </c>
      <c r="F20" t="str">
        <f t="shared" si="5"/>
        <v/>
      </c>
      <c r="G20" t="str">
        <f t="shared" si="5"/>
        <v/>
      </c>
      <c r="H20" t="str">
        <f t="shared" si="5"/>
        <v/>
      </c>
      <c r="I20" t="str">
        <f t="shared" si="5"/>
        <v/>
      </c>
      <c r="J20" t="str">
        <f t="shared" si="5"/>
        <v/>
      </c>
      <c r="K20" t="str">
        <f t="shared" si="5"/>
        <v/>
      </c>
      <c r="L20" t="str">
        <f t="shared" si="5"/>
        <v/>
      </c>
      <c r="M20" t="str">
        <f t="shared" si="5"/>
        <v/>
      </c>
      <c r="N20" t="str">
        <f t="shared" si="5"/>
        <v/>
      </c>
      <c r="O20" t="str">
        <f t="shared" si="5"/>
        <v/>
      </c>
      <c r="P20" t="str">
        <f t="shared" si="5"/>
        <v/>
      </c>
      <c r="Q20" t="str">
        <f t="shared" si="5"/>
        <v/>
      </c>
      <c r="R20" t="str">
        <f t="shared" si="3"/>
        <v/>
      </c>
      <c r="S20" t="str">
        <f t="shared" si="3"/>
        <v/>
      </c>
      <c r="T20" t="str">
        <f t="shared" si="3"/>
        <v/>
      </c>
      <c r="U20" t="str">
        <f t="shared" si="3"/>
        <v/>
      </c>
      <c r="V20" t="str">
        <f t="shared" si="3"/>
        <v/>
      </c>
      <c r="W20" t="str">
        <f t="shared" si="3"/>
        <v/>
      </c>
      <c r="X20" t="str">
        <f t="shared" si="3"/>
        <v/>
      </c>
      <c r="Y20" t="str">
        <f t="shared" si="3"/>
        <v/>
      </c>
      <c r="Z20" t="str">
        <f t="shared" si="3"/>
        <v/>
      </c>
    </row>
    <row r="21" spans="1:26" x14ac:dyDescent="0.25">
      <c r="A21" t="str">
        <f>IF(WORKING!C22=1,WORKING!B22,"")</f>
        <v/>
      </c>
      <c r="B21" t="str">
        <f t="shared" si="5"/>
        <v/>
      </c>
      <c r="C21" t="str">
        <f t="shared" si="5"/>
        <v/>
      </c>
      <c r="D21" t="str">
        <f t="shared" si="5"/>
        <v/>
      </c>
      <c r="E21" t="str">
        <f t="shared" si="5"/>
        <v/>
      </c>
      <c r="F21" t="str">
        <f t="shared" si="5"/>
        <v/>
      </c>
      <c r="G21" t="str">
        <f t="shared" si="5"/>
        <v/>
      </c>
      <c r="H21" t="str">
        <f t="shared" si="5"/>
        <v/>
      </c>
      <c r="I21" t="str">
        <f t="shared" si="5"/>
        <v/>
      </c>
      <c r="J21" t="str">
        <f t="shared" si="5"/>
        <v/>
      </c>
      <c r="K21" t="str">
        <f t="shared" si="5"/>
        <v/>
      </c>
      <c r="L21" t="str">
        <f t="shared" si="5"/>
        <v/>
      </c>
      <c r="M21" t="str">
        <f t="shared" si="5"/>
        <v/>
      </c>
      <c r="N21" t="str">
        <f t="shared" si="5"/>
        <v/>
      </c>
      <c r="O21" t="str">
        <f t="shared" si="5"/>
        <v/>
      </c>
      <c r="P21" t="str">
        <f t="shared" si="5"/>
        <v/>
      </c>
      <c r="Q21" t="str">
        <f t="shared" si="5"/>
        <v/>
      </c>
      <c r="R21" t="str">
        <f t="shared" si="3"/>
        <v/>
      </c>
      <c r="S21" t="str">
        <f t="shared" si="3"/>
        <v/>
      </c>
      <c r="T21" t="str">
        <f t="shared" si="3"/>
        <v/>
      </c>
      <c r="U21" t="str">
        <f t="shared" si="3"/>
        <v/>
      </c>
      <c r="V21" t="str">
        <f t="shared" si="3"/>
        <v/>
      </c>
      <c r="W21" t="str">
        <f t="shared" si="3"/>
        <v/>
      </c>
      <c r="X21" t="str">
        <f t="shared" si="3"/>
        <v/>
      </c>
      <c r="Y21" t="str">
        <f t="shared" si="3"/>
        <v/>
      </c>
      <c r="Z21" t="str">
        <f t="shared" si="3"/>
        <v/>
      </c>
    </row>
    <row r="22" spans="1:26" x14ac:dyDescent="0.25">
      <c r="A22" t="str">
        <f>IF(WORKING!C23=1,WORKING!B23,"")</f>
        <v/>
      </c>
      <c r="B22" t="str">
        <f t="shared" si="5"/>
        <v/>
      </c>
      <c r="C22" t="str">
        <f t="shared" si="5"/>
        <v/>
      </c>
      <c r="D22" t="str">
        <f t="shared" si="5"/>
        <v/>
      </c>
      <c r="E22" t="str">
        <f t="shared" si="5"/>
        <v/>
      </c>
      <c r="F22" t="str">
        <f t="shared" si="5"/>
        <v/>
      </c>
      <c r="G22" t="str">
        <f t="shared" si="5"/>
        <v/>
      </c>
      <c r="H22" t="str">
        <f t="shared" si="5"/>
        <v/>
      </c>
      <c r="I22" t="str">
        <f t="shared" si="5"/>
        <v/>
      </c>
      <c r="J22" t="str">
        <f t="shared" si="5"/>
        <v/>
      </c>
      <c r="K22" t="str">
        <f t="shared" si="5"/>
        <v/>
      </c>
      <c r="L22" t="str">
        <f t="shared" si="5"/>
        <v/>
      </c>
      <c r="M22" t="str">
        <f t="shared" si="5"/>
        <v/>
      </c>
      <c r="N22" t="str">
        <f t="shared" si="5"/>
        <v/>
      </c>
      <c r="O22" t="str">
        <f t="shared" si="5"/>
        <v/>
      </c>
      <c r="P22" t="str">
        <f t="shared" si="5"/>
        <v/>
      </c>
      <c r="Q22" t="str">
        <f t="shared" si="5"/>
        <v/>
      </c>
      <c r="R22" t="str">
        <f t="shared" si="3"/>
        <v/>
      </c>
      <c r="S22" t="str">
        <f t="shared" si="3"/>
        <v/>
      </c>
      <c r="T22" t="str">
        <f t="shared" si="3"/>
        <v/>
      </c>
      <c r="U22" t="str">
        <f t="shared" si="3"/>
        <v/>
      </c>
      <c r="V22" t="str">
        <f t="shared" si="3"/>
        <v/>
      </c>
      <c r="W22" t="str">
        <f t="shared" si="3"/>
        <v/>
      </c>
      <c r="X22" t="str">
        <f t="shared" si="3"/>
        <v/>
      </c>
      <c r="Y22" t="str">
        <f t="shared" si="3"/>
        <v/>
      </c>
      <c r="Z22" t="str">
        <f t="shared" si="3"/>
        <v/>
      </c>
    </row>
    <row r="23" spans="1:26" x14ac:dyDescent="0.25">
      <c r="A23" t="str">
        <f>IF(WORKING!C24=1,WORKING!B24,"")</f>
        <v/>
      </c>
      <c r="B23" t="str">
        <f t="shared" si="5"/>
        <v/>
      </c>
      <c r="C23" t="str">
        <f t="shared" si="5"/>
        <v/>
      </c>
      <c r="D23" t="str">
        <f t="shared" si="5"/>
        <v/>
      </c>
      <c r="E23" t="str">
        <f t="shared" si="5"/>
        <v/>
      </c>
      <c r="F23" t="str">
        <f t="shared" si="5"/>
        <v/>
      </c>
      <c r="G23" t="str">
        <f t="shared" si="5"/>
        <v/>
      </c>
      <c r="H23" t="str">
        <f t="shared" si="5"/>
        <v/>
      </c>
      <c r="I23" t="str">
        <f t="shared" si="5"/>
        <v/>
      </c>
      <c r="J23" t="str">
        <f t="shared" si="5"/>
        <v/>
      </c>
      <c r="K23" t="str">
        <f t="shared" si="5"/>
        <v/>
      </c>
      <c r="L23" t="str">
        <f t="shared" si="5"/>
        <v/>
      </c>
      <c r="M23" t="str">
        <f t="shared" si="5"/>
        <v/>
      </c>
      <c r="N23" t="str">
        <f t="shared" si="5"/>
        <v/>
      </c>
      <c r="O23" t="str">
        <f t="shared" si="5"/>
        <v/>
      </c>
      <c r="P23" t="str">
        <f t="shared" si="5"/>
        <v/>
      </c>
      <c r="Q23" t="str">
        <f t="shared" si="5"/>
        <v/>
      </c>
      <c r="R23" t="str">
        <f t="shared" si="3"/>
        <v/>
      </c>
      <c r="S23" t="str">
        <f t="shared" si="3"/>
        <v/>
      </c>
      <c r="T23" t="str">
        <f t="shared" si="3"/>
        <v/>
      </c>
      <c r="U23" t="str">
        <f t="shared" si="3"/>
        <v/>
      </c>
      <c r="V23" t="str">
        <f t="shared" si="3"/>
        <v/>
      </c>
      <c r="W23" t="str">
        <f t="shared" si="3"/>
        <v/>
      </c>
      <c r="X23" t="str">
        <f t="shared" si="3"/>
        <v/>
      </c>
      <c r="Y23" t="str">
        <f t="shared" si="3"/>
        <v/>
      </c>
      <c r="Z23" t="str">
        <f t="shared" si="3"/>
        <v/>
      </c>
    </row>
    <row r="24" spans="1:26" x14ac:dyDescent="0.25">
      <c r="A24" t="str">
        <f>IF(WORKING!C25=1,WORKING!B25,"")</f>
        <v/>
      </c>
      <c r="B24" t="str">
        <f t="shared" si="5"/>
        <v/>
      </c>
      <c r="C24" t="str">
        <f t="shared" si="5"/>
        <v/>
      </c>
      <c r="D24" t="str">
        <f t="shared" si="5"/>
        <v/>
      </c>
      <c r="E24" t="str">
        <f t="shared" si="5"/>
        <v/>
      </c>
      <c r="F24" t="str">
        <f t="shared" si="5"/>
        <v/>
      </c>
      <c r="G24" t="str">
        <f t="shared" si="5"/>
        <v/>
      </c>
      <c r="H24" t="str">
        <f t="shared" si="5"/>
        <v/>
      </c>
      <c r="I24" t="str">
        <f t="shared" si="5"/>
        <v/>
      </c>
      <c r="J24" t="str">
        <f t="shared" si="5"/>
        <v/>
      </c>
      <c r="K24" t="str">
        <f t="shared" si="5"/>
        <v/>
      </c>
      <c r="L24" t="str">
        <f t="shared" si="5"/>
        <v/>
      </c>
      <c r="M24" t="str">
        <f t="shared" si="5"/>
        <v/>
      </c>
      <c r="N24" t="str">
        <f t="shared" si="5"/>
        <v/>
      </c>
      <c r="O24" t="str">
        <f t="shared" si="5"/>
        <v/>
      </c>
      <c r="P24" t="str">
        <f t="shared" si="5"/>
        <v/>
      </c>
      <c r="Q24" t="str">
        <f t="shared" si="5"/>
        <v/>
      </c>
      <c r="R24" t="str">
        <f t="shared" si="3"/>
        <v/>
      </c>
      <c r="S24" t="str">
        <f t="shared" si="3"/>
        <v/>
      </c>
      <c r="T24" t="str">
        <f t="shared" si="3"/>
        <v/>
      </c>
      <c r="U24" t="str">
        <f t="shared" si="3"/>
        <v/>
      </c>
      <c r="V24" t="str">
        <f t="shared" si="3"/>
        <v/>
      </c>
      <c r="W24" t="str">
        <f t="shared" si="3"/>
        <v/>
      </c>
      <c r="X24" t="str">
        <f t="shared" si="3"/>
        <v/>
      </c>
      <c r="Y24" t="str">
        <f t="shared" si="3"/>
        <v/>
      </c>
      <c r="Z24" t="str">
        <f t="shared" si="3"/>
        <v/>
      </c>
    </row>
    <row r="25" spans="1:26" x14ac:dyDescent="0.25">
      <c r="A25" t="str">
        <f>IF(WORKING!C26=1,WORKING!B26,"")</f>
        <v/>
      </c>
      <c r="B25" t="str">
        <f t="shared" si="5"/>
        <v/>
      </c>
      <c r="C25" t="str">
        <f t="shared" si="5"/>
        <v/>
      </c>
      <c r="D25" t="str">
        <f t="shared" si="5"/>
        <v/>
      </c>
      <c r="E25" t="str">
        <f t="shared" si="5"/>
        <v/>
      </c>
      <c r="F25" t="str">
        <f t="shared" si="5"/>
        <v/>
      </c>
      <c r="G25" t="str">
        <f t="shared" si="5"/>
        <v/>
      </c>
      <c r="H25" t="str">
        <f t="shared" si="5"/>
        <v/>
      </c>
      <c r="I25" t="str">
        <f t="shared" si="5"/>
        <v/>
      </c>
      <c r="J25" t="str">
        <f t="shared" si="5"/>
        <v/>
      </c>
      <c r="K25" t="str">
        <f t="shared" si="5"/>
        <v/>
      </c>
      <c r="L25" t="str">
        <f t="shared" si="5"/>
        <v/>
      </c>
      <c r="M25" t="str">
        <f t="shared" si="5"/>
        <v/>
      </c>
      <c r="N25" t="str">
        <f t="shared" si="5"/>
        <v/>
      </c>
      <c r="O25" t="str">
        <f t="shared" si="5"/>
        <v/>
      </c>
      <c r="P25" t="str">
        <f t="shared" si="5"/>
        <v/>
      </c>
      <c r="Q25" t="str">
        <f t="shared" si="5"/>
        <v/>
      </c>
      <c r="R25" t="str">
        <f t="shared" si="3"/>
        <v/>
      </c>
      <c r="S25" t="str">
        <f t="shared" si="3"/>
        <v/>
      </c>
      <c r="T25" t="str">
        <f t="shared" si="3"/>
        <v/>
      </c>
      <c r="U25" t="str">
        <f t="shared" si="3"/>
        <v/>
      </c>
      <c r="V25" t="str">
        <f t="shared" si="3"/>
        <v/>
      </c>
      <c r="W25" t="str">
        <f t="shared" si="3"/>
        <v/>
      </c>
      <c r="X25" t="str">
        <f t="shared" si="3"/>
        <v/>
      </c>
      <c r="Y25" t="str">
        <f t="shared" si="3"/>
        <v/>
      </c>
      <c r="Z25" t="str">
        <f t="shared" si="3"/>
        <v/>
      </c>
    </row>
    <row r="26" spans="1:26" x14ac:dyDescent="0.25">
      <c r="A26" t="str">
        <f>IF(WORKING!C27=1,WORKING!B27,"")</f>
        <v/>
      </c>
      <c r="B26" t="str">
        <f t="shared" si="5"/>
        <v/>
      </c>
      <c r="C26" t="str">
        <f t="shared" si="5"/>
        <v/>
      </c>
      <c r="D26" t="str">
        <f t="shared" si="5"/>
        <v/>
      </c>
      <c r="E26" t="str">
        <f t="shared" si="5"/>
        <v/>
      </c>
      <c r="F26" t="str">
        <f t="shared" si="5"/>
        <v/>
      </c>
      <c r="G26" t="str">
        <f t="shared" si="5"/>
        <v/>
      </c>
      <c r="H26" t="str">
        <f t="shared" si="5"/>
        <v/>
      </c>
      <c r="I26" t="str">
        <f t="shared" si="5"/>
        <v/>
      </c>
      <c r="J26" t="str">
        <f t="shared" si="5"/>
        <v/>
      </c>
      <c r="K26" t="str">
        <f t="shared" si="5"/>
        <v/>
      </c>
      <c r="L26" t="str">
        <f t="shared" si="5"/>
        <v/>
      </c>
      <c r="M26" t="str">
        <f t="shared" si="5"/>
        <v/>
      </c>
      <c r="N26" t="str">
        <f t="shared" si="5"/>
        <v/>
      </c>
      <c r="O26" t="str">
        <f t="shared" si="5"/>
        <v/>
      </c>
      <c r="P26" t="str">
        <f t="shared" si="5"/>
        <v/>
      </c>
      <c r="Q26" t="str">
        <f t="shared" si="5"/>
        <v/>
      </c>
      <c r="R26" t="str">
        <f t="shared" si="3"/>
        <v/>
      </c>
      <c r="S26" t="str">
        <f t="shared" si="3"/>
        <v/>
      </c>
      <c r="T26" t="str">
        <f t="shared" si="3"/>
        <v/>
      </c>
      <c r="U26" t="str">
        <f t="shared" si="3"/>
        <v/>
      </c>
      <c r="V26" t="str">
        <f t="shared" si="3"/>
        <v/>
      </c>
      <c r="W26" t="str">
        <f t="shared" si="3"/>
        <v/>
      </c>
      <c r="X26" t="str">
        <f t="shared" si="3"/>
        <v/>
      </c>
      <c r="Y26" t="str">
        <f t="shared" si="3"/>
        <v/>
      </c>
      <c r="Z26" t="str">
        <f t="shared" si="3"/>
        <v/>
      </c>
    </row>
    <row r="27" spans="1:26" x14ac:dyDescent="0.25">
      <c r="A27" t="str">
        <f>IF(WORKING!C28=1,WORKING!B28,"")</f>
        <v/>
      </c>
      <c r="B27" t="str">
        <f t="shared" si="5"/>
        <v/>
      </c>
      <c r="C27" t="str">
        <f t="shared" si="5"/>
        <v/>
      </c>
      <c r="D27" t="str">
        <f t="shared" si="5"/>
        <v/>
      </c>
      <c r="E27" t="str">
        <f t="shared" si="5"/>
        <v/>
      </c>
      <c r="F27" t="str">
        <f t="shared" si="5"/>
        <v/>
      </c>
      <c r="G27" t="str">
        <f t="shared" si="5"/>
        <v/>
      </c>
      <c r="H27" t="str">
        <f t="shared" si="5"/>
        <v/>
      </c>
      <c r="I27" t="str">
        <f t="shared" si="5"/>
        <v/>
      </c>
      <c r="J27" t="str">
        <f t="shared" si="5"/>
        <v/>
      </c>
      <c r="K27" t="str">
        <f t="shared" si="5"/>
        <v/>
      </c>
      <c r="L27" t="str">
        <f t="shared" si="5"/>
        <v/>
      </c>
      <c r="M27" t="str">
        <f t="shared" si="5"/>
        <v/>
      </c>
      <c r="N27" t="str">
        <f t="shared" si="5"/>
        <v/>
      </c>
      <c r="O27" t="str">
        <f t="shared" si="5"/>
        <v/>
      </c>
      <c r="P27" t="str">
        <f t="shared" si="5"/>
        <v/>
      </c>
      <c r="Q27" t="str">
        <f t="shared" si="5"/>
        <v/>
      </c>
      <c r="R27" t="str">
        <f t="shared" si="3"/>
        <v/>
      </c>
      <c r="S27" t="str">
        <f t="shared" si="3"/>
        <v/>
      </c>
      <c r="T27" t="str">
        <f t="shared" si="3"/>
        <v/>
      </c>
      <c r="U27" t="str">
        <f t="shared" si="3"/>
        <v/>
      </c>
      <c r="V27" t="str">
        <f t="shared" si="3"/>
        <v/>
      </c>
      <c r="W27" t="str">
        <f t="shared" si="3"/>
        <v/>
      </c>
      <c r="X27" t="str">
        <f t="shared" si="3"/>
        <v/>
      </c>
      <c r="Y27" t="str">
        <f t="shared" si="3"/>
        <v/>
      </c>
      <c r="Z27" t="str">
        <f t="shared" si="3"/>
        <v/>
      </c>
    </row>
    <row r="28" spans="1:26" x14ac:dyDescent="0.25">
      <c r="A28" t="str">
        <f>IF(WORKING!C29=1,WORKING!B29,"")</f>
        <v/>
      </c>
      <c r="B28" t="str">
        <f t="shared" si="5"/>
        <v/>
      </c>
      <c r="C28" t="str">
        <f t="shared" si="5"/>
        <v/>
      </c>
      <c r="D28" t="str">
        <f t="shared" si="5"/>
        <v/>
      </c>
      <c r="E28" t="str">
        <f t="shared" si="5"/>
        <v/>
      </c>
      <c r="F28" t="str">
        <f t="shared" si="5"/>
        <v/>
      </c>
      <c r="G28" t="str">
        <f t="shared" si="5"/>
        <v/>
      </c>
      <c r="H28" t="str">
        <f t="shared" si="5"/>
        <v/>
      </c>
      <c r="I28" t="str">
        <f t="shared" si="5"/>
        <v/>
      </c>
      <c r="J28" t="str">
        <f t="shared" si="5"/>
        <v/>
      </c>
      <c r="K28" t="str">
        <f t="shared" si="5"/>
        <v/>
      </c>
      <c r="L28" t="str">
        <f t="shared" si="5"/>
        <v/>
      </c>
      <c r="M28" t="str">
        <f t="shared" si="5"/>
        <v/>
      </c>
      <c r="N28" t="str">
        <f t="shared" si="5"/>
        <v/>
      </c>
      <c r="O28" t="str">
        <f t="shared" si="5"/>
        <v/>
      </c>
      <c r="P28" t="str">
        <f t="shared" si="5"/>
        <v/>
      </c>
      <c r="Q28" t="str">
        <f t="shared" si="5"/>
        <v/>
      </c>
      <c r="R28" t="str">
        <f t="shared" ref="R28:Z43" si="6">IF(OR(Q28="",Q28=R27),IF(Q29=R27,"",Q29),Q28)</f>
        <v/>
      </c>
      <c r="S28" t="str">
        <f t="shared" si="6"/>
        <v/>
      </c>
      <c r="T28" t="str">
        <f t="shared" si="6"/>
        <v/>
      </c>
      <c r="U28" t="str">
        <f t="shared" si="6"/>
        <v/>
      </c>
      <c r="V28" t="str">
        <f t="shared" si="6"/>
        <v/>
      </c>
      <c r="W28" t="str">
        <f t="shared" si="6"/>
        <v/>
      </c>
      <c r="X28" t="str">
        <f t="shared" si="6"/>
        <v/>
      </c>
      <c r="Y28" t="str">
        <f t="shared" si="6"/>
        <v/>
      </c>
      <c r="Z28" t="str">
        <f t="shared" si="6"/>
        <v/>
      </c>
    </row>
    <row r="29" spans="1:26" x14ac:dyDescent="0.25">
      <c r="A29" t="str">
        <f>IF(WORKING!C30=1,WORKING!B30,"")</f>
        <v/>
      </c>
      <c r="B29" t="str">
        <f t="shared" si="5"/>
        <v/>
      </c>
      <c r="C29" t="str">
        <f t="shared" si="5"/>
        <v/>
      </c>
      <c r="D29" t="str">
        <f t="shared" si="5"/>
        <v/>
      </c>
      <c r="E29" t="str">
        <f t="shared" si="5"/>
        <v/>
      </c>
      <c r="F29" t="str">
        <f t="shared" si="5"/>
        <v/>
      </c>
      <c r="G29" t="str">
        <f t="shared" si="5"/>
        <v/>
      </c>
      <c r="H29" t="str">
        <f t="shared" si="5"/>
        <v/>
      </c>
      <c r="I29" t="str">
        <f t="shared" si="5"/>
        <v/>
      </c>
      <c r="J29" t="str">
        <f t="shared" si="5"/>
        <v/>
      </c>
      <c r="K29" t="str">
        <f t="shared" si="5"/>
        <v/>
      </c>
      <c r="L29" t="str">
        <f t="shared" si="5"/>
        <v/>
      </c>
      <c r="M29" t="str">
        <f t="shared" si="5"/>
        <v/>
      </c>
      <c r="N29" t="str">
        <f t="shared" si="5"/>
        <v/>
      </c>
      <c r="O29" t="str">
        <f t="shared" si="5"/>
        <v/>
      </c>
      <c r="P29" t="str">
        <f t="shared" si="5"/>
        <v/>
      </c>
      <c r="Q29" t="str">
        <f t="shared" si="5"/>
        <v/>
      </c>
      <c r="R29" t="str">
        <f t="shared" si="6"/>
        <v/>
      </c>
      <c r="S29" t="str">
        <f t="shared" si="6"/>
        <v/>
      </c>
      <c r="T29" t="str">
        <f t="shared" si="6"/>
        <v/>
      </c>
      <c r="U29" t="str">
        <f t="shared" si="6"/>
        <v/>
      </c>
      <c r="V29" t="str">
        <f t="shared" si="6"/>
        <v/>
      </c>
      <c r="W29" t="str">
        <f t="shared" si="6"/>
        <v/>
      </c>
      <c r="X29" t="str">
        <f t="shared" si="6"/>
        <v/>
      </c>
      <c r="Y29" t="str">
        <f t="shared" si="6"/>
        <v/>
      </c>
      <c r="Z29" t="str">
        <f t="shared" si="6"/>
        <v/>
      </c>
    </row>
    <row r="30" spans="1:26" x14ac:dyDescent="0.25">
      <c r="A30" t="str">
        <f>IF(WORKING!C31=1,WORKING!B31,"")</f>
        <v/>
      </c>
      <c r="B30" t="str">
        <f t="shared" si="5"/>
        <v/>
      </c>
      <c r="C30" t="str">
        <f t="shared" si="5"/>
        <v/>
      </c>
      <c r="D30" t="str">
        <f t="shared" si="5"/>
        <v/>
      </c>
      <c r="E30" t="str">
        <f t="shared" si="5"/>
        <v/>
      </c>
      <c r="F30" t="str">
        <f t="shared" si="5"/>
        <v/>
      </c>
      <c r="G30" t="str">
        <f t="shared" si="5"/>
        <v/>
      </c>
      <c r="H30" t="str">
        <f t="shared" si="5"/>
        <v/>
      </c>
      <c r="I30" t="str">
        <f t="shared" si="5"/>
        <v/>
      </c>
      <c r="J30" t="str">
        <f t="shared" si="5"/>
        <v/>
      </c>
      <c r="K30" t="str">
        <f t="shared" si="5"/>
        <v/>
      </c>
      <c r="L30" t="str">
        <f t="shared" si="5"/>
        <v/>
      </c>
      <c r="M30" t="str">
        <f t="shared" si="5"/>
        <v/>
      </c>
      <c r="N30" t="str">
        <f t="shared" si="5"/>
        <v/>
      </c>
      <c r="O30" t="str">
        <f t="shared" si="5"/>
        <v/>
      </c>
      <c r="P30" t="str">
        <f t="shared" si="5"/>
        <v/>
      </c>
      <c r="Q30" t="str">
        <f t="shared" si="5"/>
        <v/>
      </c>
      <c r="R30" t="str">
        <f t="shared" si="6"/>
        <v/>
      </c>
      <c r="S30" t="str">
        <f t="shared" si="6"/>
        <v/>
      </c>
      <c r="T30" t="str">
        <f t="shared" si="6"/>
        <v/>
      </c>
      <c r="U30" t="str">
        <f t="shared" si="6"/>
        <v/>
      </c>
      <c r="V30" t="str">
        <f t="shared" si="6"/>
        <v/>
      </c>
      <c r="W30" t="str">
        <f t="shared" si="6"/>
        <v/>
      </c>
      <c r="X30" t="str">
        <f t="shared" si="6"/>
        <v/>
      </c>
      <c r="Y30" t="str">
        <f t="shared" si="6"/>
        <v/>
      </c>
      <c r="Z30" t="str">
        <f t="shared" si="6"/>
        <v/>
      </c>
    </row>
    <row r="31" spans="1:26" x14ac:dyDescent="0.25">
      <c r="A31" t="str">
        <f>IF(WORKING!C32=1,WORKING!B32,"")</f>
        <v/>
      </c>
      <c r="B31" t="str">
        <f t="shared" si="5"/>
        <v/>
      </c>
      <c r="C31" t="str">
        <f t="shared" si="5"/>
        <v/>
      </c>
      <c r="D31" t="str">
        <f t="shared" si="5"/>
        <v/>
      </c>
      <c r="E31" t="str">
        <f t="shared" si="5"/>
        <v/>
      </c>
      <c r="F31" t="str">
        <f t="shared" si="5"/>
        <v/>
      </c>
      <c r="G31" t="str">
        <f t="shared" si="5"/>
        <v/>
      </c>
      <c r="H31" t="str">
        <f t="shared" si="5"/>
        <v/>
      </c>
      <c r="I31" t="str">
        <f t="shared" si="5"/>
        <v/>
      </c>
      <c r="J31" t="str">
        <f t="shared" si="5"/>
        <v/>
      </c>
      <c r="K31" t="str">
        <f t="shared" si="5"/>
        <v/>
      </c>
      <c r="L31" t="str">
        <f t="shared" si="5"/>
        <v/>
      </c>
      <c r="M31" t="str">
        <f t="shared" si="5"/>
        <v/>
      </c>
      <c r="N31" t="str">
        <f t="shared" si="5"/>
        <v/>
      </c>
      <c r="O31" t="str">
        <f t="shared" si="5"/>
        <v/>
      </c>
      <c r="P31" t="str">
        <f t="shared" si="5"/>
        <v/>
      </c>
      <c r="Q31" t="str">
        <f t="shared" si="5"/>
        <v/>
      </c>
      <c r="R31" t="str">
        <f t="shared" si="6"/>
        <v/>
      </c>
      <c r="S31" t="str">
        <f t="shared" si="6"/>
        <v/>
      </c>
      <c r="T31" t="str">
        <f t="shared" si="6"/>
        <v/>
      </c>
      <c r="U31" t="str">
        <f t="shared" si="6"/>
        <v/>
      </c>
      <c r="V31" t="str">
        <f t="shared" si="6"/>
        <v/>
      </c>
      <c r="W31" t="str">
        <f t="shared" si="6"/>
        <v/>
      </c>
      <c r="X31" t="str">
        <f t="shared" si="6"/>
        <v/>
      </c>
      <c r="Y31" t="str">
        <f t="shared" si="6"/>
        <v/>
      </c>
      <c r="Z31" t="str">
        <f t="shared" si="6"/>
        <v/>
      </c>
    </row>
    <row r="32" spans="1:26" x14ac:dyDescent="0.25">
      <c r="A32" t="str">
        <f>IF(WORKING!C33=1,WORKING!B33,"")</f>
        <v/>
      </c>
      <c r="B32" t="str">
        <f t="shared" si="5"/>
        <v/>
      </c>
      <c r="C32" t="str">
        <f t="shared" si="5"/>
        <v/>
      </c>
      <c r="D32" t="str">
        <f t="shared" si="5"/>
        <v/>
      </c>
      <c r="E32" t="str">
        <f t="shared" si="5"/>
        <v/>
      </c>
      <c r="F32" t="str">
        <f t="shared" si="5"/>
        <v/>
      </c>
      <c r="G32" t="str">
        <f t="shared" si="5"/>
        <v/>
      </c>
      <c r="H32" t="str">
        <f t="shared" si="5"/>
        <v/>
      </c>
      <c r="I32" t="str">
        <f t="shared" si="5"/>
        <v/>
      </c>
      <c r="J32" t="str">
        <f t="shared" si="5"/>
        <v/>
      </c>
      <c r="K32" t="str">
        <f t="shared" si="5"/>
        <v/>
      </c>
      <c r="L32" t="str">
        <f t="shared" si="5"/>
        <v/>
      </c>
      <c r="M32" t="str">
        <f t="shared" si="5"/>
        <v/>
      </c>
      <c r="N32" t="str">
        <f t="shared" si="5"/>
        <v/>
      </c>
      <c r="O32" t="str">
        <f t="shared" si="5"/>
        <v/>
      </c>
      <c r="P32" t="str">
        <f t="shared" si="5"/>
        <v/>
      </c>
      <c r="Q32" t="str">
        <f t="shared" si="5"/>
        <v/>
      </c>
      <c r="R32" t="str">
        <f t="shared" si="6"/>
        <v/>
      </c>
      <c r="S32" t="str">
        <f t="shared" si="6"/>
        <v/>
      </c>
      <c r="T32" t="str">
        <f t="shared" si="6"/>
        <v/>
      </c>
      <c r="U32" t="str">
        <f t="shared" si="6"/>
        <v/>
      </c>
      <c r="V32" t="str">
        <f t="shared" si="6"/>
        <v/>
      </c>
      <c r="W32" t="str">
        <f t="shared" si="6"/>
        <v/>
      </c>
      <c r="X32" t="str">
        <f t="shared" si="6"/>
        <v/>
      </c>
      <c r="Y32" t="str">
        <f t="shared" si="6"/>
        <v/>
      </c>
      <c r="Z32" t="str">
        <f t="shared" si="6"/>
        <v/>
      </c>
    </row>
    <row r="33" spans="1:26" x14ac:dyDescent="0.25">
      <c r="A33" t="str">
        <f>IF(WORKING!C34=1,WORKING!B34,"")</f>
        <v/>
      </c>
      <c r="B33" t="str">
        <f t="shared" si="5"/>
        <v/>
      </c>
      <c r="C33" t="str">
        <f t="shared" si="5"/>
        <v/>
      </c>
      <c r="D33" t="str">
        <f t="shared" si="5"/>
        <v/>
      </c>
      <c r="E33" t="str">
        <f t="shared" si="5"/>
        <v/>
      </c>
      <c r="F33" t="str">
        <f t="shared" si="5"/>
        <v/>
      </c>
      <c r="G33" t="str">
        <f t="shared" si="5"/>
        <v/>
      </c>
      <c r="H33" t="str">
        <f t="shared" si="5"/>
        <v/>
      </c>
      <c r="I33" t="str">
        <f t="shared" si="5"/>
        <v/>
      </c>
      <c r="J33" t="str">
        <f t="shared" si="5"/>
        <v/>
      </c>
      <c r="K33" t="str">
        <f t="shared" si="5"/>
        <v/>
      </c>
      <c r="L33" t="str">
        <f t="shared" si="5"/>
        <v/>
      </c>
      <c r="M33" t="str">
        <f t="shared" si="5"/>
        <v/>
      </c>
      <c r="N33" t="str">
        <f t="shared" si="5"/>
        <v/>
      </c>
      <c r="O33" t="str">
        <f t="shared" si="5"/>
        <v/>
      </c>
      <c r="P33" t="str">
        <f t="shared" si="5"/>
        <v/>
      </c>
      <c r="Q33" t="str">
        <f t="shared" si="5"/>
        <v/>
      </c>
      <c r="R33" t="str">
        <f t="shared" si="6"/>
        <v/>
      </c>
      <c r="S33" t="str">
        <f t="shared" si="6"/>
        <v/>
      </c>
      <c r="T33" t="str">
        <f t="shared" si="6"/>
        <v/>
      </c>
      <c r="U33" t="str">
        <f t="shared" si="6"/>
        <v/>
      </c>
      <c r="V33" t="str">
        <f t="shared" si="6"/>
        <v/>
      </c>
      <c r="W33" t="str">
        <f t="shared" si="6"/>
        <v/>
      </c>
      <c r="X33" t="str">
        <f t="shared" si="6"/>
        <v/>
      </c>
      <c r="Y33" t="str">
        <f t="shared" si="6"/>
        <v/>
      </c>
      <c r="Z33" t="str">
        <f t="shared" si="6"/>
        <v/>
      </c>
    </row>
    <row r="34" spans="1:26" x14ac:dyDescent="0.25">
      <c r="A34" t="str">
        <f>IF(WORKING!C35=1,WORKING!B35,"")</f>
        <v/>
      </c>
      <c r="B34" t="str">
        <f t="shared" si="5"/>
        <v/>
      </c>
      <c r="C34" t="str">
        <f t="shared" si="5"/>
        <v/>
      </c>
      <c r="D34" t="str">
        <f t="shared" si="5"/>
        <v/>
      </c>
      <c r="E34" t="str">
        <f t="shared" si="5"/>
        <v/>
      </c>
      <c r="F34" t="str">
        <f t="shared" si="5"/>
        <v/>
      </c>
      <c r="G34" t="str">
        <f t="shared" si="5"/>
        <v/>
      </c>
      <c r="H34" t="str">
        <f t="shared" si="5"/>
        <v/>
      </c>
      <c r="I34" t="str">
        <f t="shared" si="5"/>
        <v/>
      </c>
      <c r="J34" t="str">
        <f t="shared" si="5"/>
        <v/>
      </c>
      <c r="K34" t="str">
        <f t="shared" si="5"/>
        <v/>
      </c>
      <c r="L34" t="str">
        <f t="shared" si="5"/>
        <v/>
      </c>
      <c r="M34" t="str">
        <f t="shared" si="5"/>
        <v/>
      </c>
      <c r="N34" t="str">
        <f t="shared" si="5"/>
        <v/>
      </c>
      <c r="O34" t="str">
        <f t="shared" si="5"/>
        <v/>
      </c>
      <c r="P34" t="str">
        <f t="shared" si="5"/>
        <v/>
      </c>
      <c r="Q34" t="str">
        <f t="shared" ref="Q34:Q49" si="7">IF(OR(P34="",P34=Q33),IF(P35=Q33,"",P35),P34)</f>
        <v/>
      </c>
      <c r="R34" t="str">
        <f t="shared" si="6"/>
        <v/>
      </c>
      <c r="S34" t="str">
        <f t="shared" si="6"/>
        <v/>
      </c>
      <c r="T34" t="str">
        <f t="shared" si="6"/>
        <v/>
      </c>
      <c r="U34" t="str">
        <f t="shared" si="6"/>
        <v/>
      </c>
      <c r="V34" t="str">
        <f t="shared" si="6"/>
        <v/>
      </c>
      <c r="W34" t="str">
        <f t="shared" si="6"/>
        <v/>
      </c>
      <c r="X34" t="str">
        <f t="shared" si="6"/>
        <v/>
      </c>
      <c r="Y34" t="str">
        <f t="shared" si="6"/>
        <v/>
      </c>
      <c r="Z34" t="str">
        <f t="shared" si="6"/>
        <v/>
      </c>
    </row>
    <row r="35" spans="1:26" x14ac:dyDescent="0.25">
      <c r="A35" t="str">
        <f>IF(WORKING!C36=1,WORKING!B36,"")</f>
        <v/>
      </c>
      <c r="B35" t="str">
        <f t="shared" ref="B35:Q50" si="8">IF(OR(A35="",A35=B34),IF(A36=B34,"",A36),A35)</f>
        <v/>
      </c>
      <c r="C35" t="str">
        <f t="shared" si="8"/>
        <v/>
      </c>
      <c r="D35" t="str">
        <f t="shared" si="8"/>
        <v/>
      </c>
      <c r="E35" t="str">
        <f t="shared" si="8"/>
        <v/>
      </c>
      <c r="F35" t="str">
        <f t="shared" si="8"/>
        <v/>
      </c>
      <c r="G35" t="str">
        <f t="shared" si="8"/>
        <v/>
      </c>
      <c r="H35" t="str">
        <f t="shared" si="8"/>
        <v/>
      </c>
      <c r="I35" t="str">
        <f t="shared" si="8"/>
        <v/>
      </c>
      <c r="J35" t="str">
        <f t="shared" si="8"/>
        <v/>
      </c>
      <c r="K35" t="str">
        <f t="shared" si="8"/>
        <v/>
      </c>
      <c r="L35" t="str">
        <f t="shared" si="8"/>
        <v/>
      </c>
      <c r="M35" t="str">
        <f t="shared" si="8"/>
        <v/>
      </c>
      <c r="N35" t="str">
        <f t="shared" si="8"/>
        <v/>
      </c>
      <c r="O35" t="str">
        <f t="shared" si="8"/>
        <v/>
      </c>
      <c r="P35" t="str">
        <f t="shared" si="8"/>
        <v/>
      </c>
      <c r="Q35" t="str">
        <f t="shared" si="7"/>
        <v/>
      </c>
      <c r="R35" t="str">
        <f t="shared" si="6"/>
        <v/>
      </c>
      <c r="S35" t="str">
        <f t="shared" si="6"/>
        <v/>
      </c>
      <c r="T35" t="str">
        <f t="shared" si="6"/>
        <v/>
      </c>
      <c r="U35" t="str">
        <f t="shared" si="6"/>
        <v/>
      </c>
      <c r="V35" t="str">
        <f t="shared" si="6"/>
        <v/>
      </c>
      <c r="W35" t="str">
        <f t="shared" si="6"/>
        <v/>
      </c>
      <c r="X35" t="str">
        <f t="shared" si="6"/>
        <v/>
      </c>
      <c r="Y35" t="str">
        <f t="shared" si="6"/>
        <v/>
      </c>
      <c r="Z35" t="str">
        <f t="shared" si="6"/>
        <v/>
      </c>
    </row>
    <row r="36" spans="1:26" x14ac:dyDescent="0.25">
      <c r="A36" t="str">
        <f>IF(WORKING!C37=1,WORKING!B37,"")</f>
        <v/>
      </c>
      <c r="B36" t="str">
        <f t="shared" si="8"/>
        <v/>
      </c>
      <c r="C36" t="str">
        <f t="shared" si="8"/>
        <v/>
      </c>
      <c r="D36" t="str">
        <f t="shared" si="8"/>
        <v/>
      </c>
      <c r="E36" t="str">
        <f t="shared" si="8"/>
        <v/>
      </c>
      <c r="F36" t="str">
        <f t="shared" si="8"/>
        <v/>
      </c>
      <c r="G36" t="str">
        <f t="shared" si="8"/>
        <v/>
      </c>
      <c r="H36" t="str">
        <f t="shared" si="8"/>
        <v/>
      </c>
      <c r="I36" t="str">
        <f t="shared" si="8"/>
        <v/>
      </c>
      <c r="J36" t="str">
        <f t="shared" si="8"/>
        <v/>
      </c>
      <c r="K36" t="str">
        <f t="shared" si="8"/>
        <v/>
      </c>
      <c r="L36" t="str">
        <f t="shared" si="8"/>
        <v/>
      </c>
      <c r="M36" t="str">
        <f t="shared" si="8"/>
        <v/>
      </c>
      <c r="N36" t="str">
        <f t="shared" si="8"/>
        <v/>
      </c>
      <c r="O36" t="str">
        <f t="shared" si="8"/>
        <v/>
      </c>
      <c r="P36" t="str">
        <f t="shared" si="8"/>
        <v/>
      </c>
      <c r="Q36" t="str">
        <f t="shared" si="7"/>
        <v/>
      </c>
      <c r="R36" t="str">
        <f t="shared" si="6"/>
        <v/>
      </c>
      <c r="S36" t="str">
        <f t="shared" si="6"/>
        <v/>
      </c>
      <c r="T36" t="str">
        <f t="shared" si="6"/>
        <v/>
      </c>
      <c r="U36" t="str">
        <f t="shared" si="6"/>
        <v/>
      </c>
      <c r="V36" t="str">
        <f t="shared" si="6"/>
        <v/>
      </c>
      <c r="W36" t="str">
        <f t="shared" si="6"/>
        <v/>
      </c>
      <c r="X36" t="str">
        <f t="shared" si="6"/>
        <v/>
      </c>
      <c r="Y36" t="str">
        <f t="shared" si="6"/>
        <v/>
      </c>
      <c r="Z36" t="str">
        <f t="shared" si="6"/>
        <v/>
      </c>
    </row>
    <row r="37" spans="1:26" x14ac:dyDescent="0.25">
      <c r="A37" t="str">
        <f>IF(WORKING!C38=1,WORKING!B38,"")</f>
        <v/>
      </c>
      <c r="B37" t="str">
        <f t="shared" si="8"/>
        <v/>
      </c>
      <c r="C37" t="str">
        <f t="shared" si="8"/>
        <v/>
      </c>
      <c r="D37" t="str">
        <f t="shared" si="8"/>
        <v/>
      </c>
      <c r="E37" t="str">
        <f t="shared" si="8"/>
        <v/>
      </c>
      <c r="F37" t="str">
        <f t="shared" si="8"/>
        <v/>
      </c>
      <c r="G37" t="str">
        <f t="shared" si="8"/>
        <v/>
      </c>
      <c r="H37" t="str">
        <f t="shared" si="8"/>
        <v/>
      </c>
      <c r="I37" t="str">
        <f t="shared" si="8"/>
        <v/>
      </c>
      <c r="J37" t="str">
        <f t="shared" si="8"/>
        <v/>
      </c>
      <c r="K37" t="str">
        <f t="shared" si="8"/>
        <v/>
      </c>
      <c r="L37" t="str">
        <f t="shared" si="8"/>
        <v/>
      </c>
      <c r="M37" t="str">
        <f t="shared" si="8"/>
        <v/>
      </c>
      <c r="N37" t="str">
        <f t="shared" si="8"/>
        <v/>
      </c>
      <c r="O37" t="str">
        <f t="shared" si="8"/>
        <v/>
      </c>
      <c r="P37" t="str">
        <f t="shared" si="8"/>
        <v/>
      </c>
      <c r="Q37" t="str">
        <f t="shared" si="7"/>
        <v/>
      </c>
      <c r="R37" t="str">
        <f t="shared" si="6"/>
        <v/>
      </c>
      <c r="S37" t="str">
        <f t="shared" si="6"/>
        <v/>
      </c>
      <c r="T37" t="str">
        <f t="shared" si="6"/>
        <v/>
      </c>
      <c r="U37" t="str">
        <f t="shared" si="6"/>
        <v/>
      </c>
      <c r="V37" t="str">
        <f t="shared" si="6"/>
        <v/>
      </c>
      <c r="W37" t="str">
        <f t="shared" si="6"/>
        <v/>
      </c>
      <c r="X37" t="str">
        <f t="shared" si="6"/>
        <v/>
      </c>
      <c r="Y37" t="str">
        <f t="shared" si="6"/>
        <v/>
      </c>
      <c r="Z37" t="str">
        <f t="shared" si="6"/>
        <v/>
      </c>
    </row>
    <row r="38" spans="1:26" x14ac:dyDescent="0.25">
      <c r="A38" t="str">
        <f>IF(WORKING!C39=1,WORKING!B39,"")</f>
        <v/>
      </c>
      <c r="B38" t="str">
        <f t="shared" si="8"/>
        <v/>
      </c>
      <c r="C38" t="str">
        <f t="shared" si="8"/>
        <v/>
      </c>
      <c r="D38" t="str">
        <f t="shared" si="8"/>
        <v/>
      </c>
      <c r="E38" t="str">
        <f t="shared" si="8"/>
        <v/>
      </c>
      <c r="F38" t="str">
        <f t="shared" si="8"/>
        <v/>
      </c>
      <c r="G38" t="str">
        <f t="shared" si="8"/>
        <v/>
      </c>
      <c r="H38" t="str">
        <f t="shared" si="8"/>
        <v/>
      </c>
      <c r="I38" t="str">
        <f t="shared" si="8"/>
        <v/>
      </c>
      <c r="J38" t="str">
        <f t="shared" si="8"/>
        <v/>
      </c>
      <c r="K38" t="str">
        <f t="shared" si="8"/>
        <v/>
      </c>
      <c r="L38" t="str">
        <f t="shared" si="8"/>
        <v/>
      </c>
      <c r="M38" t="str">
        <f t="shared" si="8"/>
        <v/>
      </c>
      <c r="N38" t="str">
        <f t="shared" si="8"/>
        <v/>
      </c>
      <c r="O38" t="str">
        <f t="shared" si="8"/>
        <v/>
      </c>
      <c r="P38" t="str">
        <f t="shared" si="8"/>
        <v/>
      </c>
      <c r="Q38" t="str">
        <f t="shared" si="7"/>
        <v/>
      </c>
      <c r="R38" t="str">
        <f t="shared" si="6"/>
        <v/>
      </c>
      <c r="S38" t="str">
        <f t="shared" si="6"/>
        <v/>
      </c>
      <c r="T38" t="str">
        <f t="shared" si="6"/>
        <v/>
      </c>
      <c r="U38" t="str">
        <f t="shared" si="6"/>
        <v/>
      </c>
      <c r="V38" t="str">
        <f t="shared" si="6"/>
        <v/>
      </c>
      <c r="W38" t="str">
        <f t="shared" si="6"/>
        <v/>
      </c>
      <c r="X38" t="str">
        <f t="shared" si="6"/>
        <v/>
      </c>
      <c r="Y38" t="str">
        <f t="shared" si="6"/>
        <v/>
      </c>
      <c r="Z38" t="str">
        <f t="shared" si="6"/>
        <v/>
      </c>
    </row>
    <row r="39" spans="1:26" x14ac:dyDescent="0.25">
      <c r="A39" t="str">
        <f>IF(WORKING!C40=1,WORKING!B40,"")</f>
        <v/>
      </c>
      <c r="B39" t="str">
        <f t="shared" si="8"/>
        <v/>
      </c>
      <c r="C39" t="str">
        <f t="shared" si="8"/>
        <v/>
      </c>
      <c r="D39" t="str">
        <f t="shared" si="8"/>
        <v/>
      </c>
      <c r="E39" t="str">
        <f t="shared" si="8"/>
        <v/>
      </c>
      <c r="F39" t="str">
        <f t="shared" si="8"/>
        <v/>
      </c>
      <c r="G39" t="str">
        <f t="shared" si="8"/>
        <v/>
      </c>
      <c r="H39" t="str">
        <f t="shared" si="8"/>
        <v/>
      </c>
      <c r="I39" t="str">
        <f t="shared" si="8"/>
        <v/>
      </c>
      <c r="J39" t="str">
        <f t="shared" si="8"/>
        <v/>
      </c>
      <c r="K39" t="str">
        <f t="shared" si="8"/>
        <v/>
      </c>
      <c r="L39" t="str">
        <f t="shared" si="8"/>
        <v/>
      </c>
      <c r="M39" t="str">
        <f t="shared" si="8"/>
        <v/>
      </c>
      <c r="N39" t="str">
        <f t="shared" si="8"/>
        <v/>
      </c>
      <c r="O39" t="str">
        <f t="shared" si="8"/>
        <v/>
      </c>
      <c r="P39" t="str">
        <f t="shared" si="8"/>
        <v/>
      </c>
      <c r="Q39" t="str">
        <f t="shared" si="7"/>
        <v/>
      </c>
      <c r="R39" t="str">
        <f t="shared" si="6"/>
        <v/>
      </c>
      <c r="S39" t="str">
        <f t="shared" si="6"/>
        <v/>
      </c>
      <c r="T39" t="str">
        <f t="shared" si="6"/>
        <v/>
      </c>
      <c r="U39" t="str">
        <f t="shared" si="6"/>
        <v/>
      </c>
      <c r="V39" t="str">
        <f t="shared" si="6"/>
        <v/>
      </c>
      <c r="W39" t="str">
        <f t="shared" si="6"/>
        <v/>
      </c>
      <c r="X39" t="str">
        <f t="shared" si="6"/>
        <v/>
      </c>
      <c r="Y39" t="str">
        <f t="shared" si="6"/>
        <v/>
      </c>
      <c r="Z39" t="str">
        <f t="shared" si="6"/>
        <v/>
      </c>
    </row>
    <row r="40" spans="1:26" x14ac:dyDescent="0.25">
      <c r="A40" t="str">
        <f>IF(WORKING!C41=1,WORKING!B41,"")</f>
        <v/>
      </c>
      <c r="B40" t="str">
        <f t="shared" si="8"/>
        <v/>
      </c>
      <c r="C40" t="str">
        <f t="shared" si="8"/>
        <v/>
      </c>
      <c r="D40" t="str">
        <f t="shared" si="8"/>
        <v/>
      </c>
      <c r="E40" t="str">
        <f t="shared" si="8"/>
        <v/>
      </c>
      <c r="F40" t="str">
        <f t="shared" si="8"/>
        <v/>
      </c>
      <c r="G40" t="str">
        <f t="shared" si="8"/>
        <v/>
      </c>
      <c r="H40" t="str">
        <f t="shared" si="8"/>
        <v/>
      </c>
      <c r="I40" t="str">
        <f t="shared" si="8"/>
        <v/>
      </c>
      <c r="J40" t="str">
        <f t="shared" si="8"/>
        <v/>
      </c>
      <c r="K40" t="str">
        <f t="shared" si="8"/>
        <v/>
      </c>
      <c r="L40" t="str">
        <f t="shared" si="8"/>
        <v/>
      </c>
      <c r="M40" t="str">
        <f t="shared" si="8"/>
        <v/>
      </c>
      <c r="N40" t="str">
        <f t="shared" si="8"/>
        <v/>
      </c>
      <c r="O40" t="str">
        <f t="shared" si="8"/>
        <v/>
      </c>
      <c r="P40" t="str">
        <f t="shared" si="8"/>
        <v/>
      </c>
      <c r="Q40" t="str">
        <f t="shared" si="7"/>
        <v/>
      </c>
      <c r="R40" t="str">
        <f t="shared" si="6"/>
        <v/>
      </c>
      <c r="S40" t="str">
        <f t="shared" si="6"/>
        <v/>
      </c>
      <c r="T40" t="str">
        <f t="shared" si="6"/>
        <v/>
      </c>
      <c r="U40" t="str">
        <f t="shared" si="6"/>
        <v/>
      </c>
      <c r="V40" t="str">
        <f t="shared" si="6"/>
        <v/>
      </c>
      <c r="W40" t="str">
        <f t="shared" si="6"/>
        <v/>
      </c>
      <c r="X40" t="str">
        <f t="shared" si="6"/>
        <v/>
      </c>
      <c r="Y40" t="str">
        <f t="shared" si="6"/>
        <v/>
      </c>
      <c r="Z40" t="str">
        <f t="shared" si="6"/>
        <v/>
      </c>
    </row>
    <row r="41" spans="1:26" x14ac:dyDescent="0.25">
      <c r="A41" t="str">
        <f>IF(WORKING!C42=1,WORKING!B42,"")</f>
        <v/>
      </c>
      <c r="B41" t="str">
        <f t="shared" si="8"/>
        <v/>
      </c>
      <c r="C41" t="str">
        <f t="shared" si="8"/>
        <v/>
      </c>
      <c r="D41" t="str">
        <f t="shared" si="8"/>
        <v/>
      </c>
      <c r="E41" t="str">
        <f t="shared" si="8"/>
        <v/>
      </c>
      <c r="F41" t="str">
        <f t="shared" si="8"/>
        <v/>
      </c>
      <c r="G41" t="str">
        <f t="shared" si="8"/>
        <v/>
      </c>
      <c r="H41" t="str">
        <f t="shared" si="8"/>
        <v/>
      </c>
      <c r="I41" t="str">
        <f t="shared" si="8"/>
        <v/>
      </c>
      <c r="J41" t="str">
        <f t="shared" si="8"/>
        <v/>
      </c>
      <c r="K41" t="str">
        <f t="shared" si="8"/>
        <v/>
      </c>
      <c r="L41" t="str">
        <f t="shared" si="8"/>
        <v/>
      </c>
      <c r="M41" t="str">
        <f t="shared" si="8"/>
        <v/>
      </c>
      <c r="N41" t="str">
        <f t="shared" si="8"/>
        <v/>
      </c>
      <c r="O41" t="str">
        <f t="shared" si="8"/>
        <v/>
      </c>
      <c r="P41" t="str">
        <f t="shared" si="8"/>
        <v/>
      </c>
      <c r="Q41" t="str">
        <f t="shared" si="7"/>
        <v/>
      </c>
      <c r="R41" t="str">
        <f t="shared" si="6"/>
        <v/>
      </c>
      <c r="S41" t="str">
        <f t="shared" si="6"/>
        <v/>
      </c>
      <c r="T41" t="str">
        <f t="shared" si="6"/>
        <v/>
      </c>
      <c r="U41" t="str">
        <f t="shared" si="6"/>
        <v/>
      </c>
      <c r="V41" t="str">
        <f t="shared" si="6"/>
        <v/>
      </c>
      <c r="W41" t="str">
        <f t="shared" si="6"/>
        <v/>
      </c>
      <c r="X41" t="str">
        <f t="shared" si="6"/>
        <v/>
      </c>
      <c r="Y41" t="str">
        <f t="shared" si="6"/>
        <v/>
      </c>
      <c r="Z41" t="str">
        <f t="shared" si="6"/>
        <v/>
      </c>
    </row>
    <row r="42" spans="1:26" x14ac:dyDescent="0.25">
      <c r="A42" t="str">
        <f>IF(WORKING!C43=1,WORKING!B43,"")</f>
        <v/>
      </c>
      <c r="B42" t="str">
        <f t="shared" si="8"/>
        <v/>
      </c>
      <c r="C42" t="str">
        <f t="shared" si="8"/>
        <v/>
      </c>
      <c r="D42" t="str">
        <f t="shared" si="8"/>
        <v/>
      </c>
      <c r="E42" t="str">
        <f t="shared" si="8"/>
        <v/>
      </c>
      <c r="F42" t="str">
        <f t="shared" si="8"/>
        <v/>
      </c>
      <c r="G42" t="str">
        <f t="shared" si="8"/>
        <v/>
      </c>
      <c r="H42" t="str">
        <f t="shared" si="8"/>
        <v/>
      </c>
      <c r="I42" t="str">
        <f t="shared" si="8"/>
        <v/>
      </c>
      <c r="J42" t="str">
        <f t="shared" si="8"/>
        <v/>
      </c>
      <c r="K42" t="str">
        <f t="shared" si="8"/>
        <v/>
      </c>
      <c r="L42" t="str">
        <f t="shared" si="8"/>
        <v/>
      </c>
      <c r="M42" t="str">
        <f t="shared" si="8"/>
        <v/>
      </c>
      <c r="N42" t="str">
        <f t="shared" si="8"/>
        <v/>
      </c>
      <c r="O42" t="str">
        <f t="shared" si="8"/>
        <v/>
      </c>
      <c r="P42" t="str">
        <f t="shared" si="8"/>
        <v/>
      </c>
      <c r="Q42" t="str">
        <f t="shared" si="7"/>
        <v/>
      </c>
      <c r="R42" t="str">
        <f t="shared" si="6"/>
        <v/>
      </c>
      <c r="S42" t="str">
        <f t="shared" si="6"/>
        <v/>
      </c>
      <c r="T42" t="str">
        <f t="shared" si="6"/>
        <v/>
      </c>
      <c r="U42" t="str">
        <f t="shared" si="6"/>
        <v/>
      </c>
      <c r="V42" t="str">
        <f t="shared" si="6"/>
        <v/>
      </c>
      <c r="W42" t="str">
        <f t="shared" si="6"/>
        <v/>
      </c>
      <c r="X42" t="str">
        <f t="shared" si="6"/>
        <v/>
      </c>
      <c r="Y42" t="str">
        <f t="shared" si="6"/>
        <v/>
      </c>
      <c r="Z42" t="str">
        <f t="shared" si="6"/>
        <v/>
      </c>
    </row>
    <row r="43" spans="1:26" x14ac:dyDescent="0.25">
      <c r="A43" t="str">
        <f>IF(WORKING!C44=1,WORKING!B44,"")</f>
        <v/>
      </c>
      <c r="B43" t="str">
        <f t="shared" si="8"/>
        <v/>
      </c>
      <c r="C43" t="str">
        <f t="shared" si="8"/>
        <v/>
      </c>
      <c r="D43" t="str">
        <f t="shared" si="8"/>
        <v/>
      </c>
      <c r="E43" t="str">
        <f t="shared" si="8"/>
        <v/>
      </c>
      <c r="F43" t="str">
        <f t="shared" si="8"/>
        <v/>
      </c>
      <c r="G43" t="str">
        <f t="shared" si="8"/>
        <v/>
      </c>
      <c r="H43" t="str">
        <f t="shared" si="8"/>
        <v/>
      </c>
      <c r="I43" t="str">
        <f t="shared" si="8"/>
        <v/>
      </c>
      <c r="J43" t="str">
        <f t="shared" si="8"/>
        <v/>
      </c>
      <c r="K43" t="str">
        <f t="shared" si="8"/>
        <v/>
      </c>
      <c r="L43" t="str">
        <f t="shared" si="8"/>
        <v/>
      </c>
      <c r="M43" t="str">
        <f t="shared" si="8"/>
        <v/>
      </c>
      <c r="N43" t="str">
        <f t="shared" si="8"/>
        <v/>
      </c>
      <c r="O43" t="str">
        <f t="shared" si="8"/>
        <v/>
      </c>
      <c r="P43" t="str">
        <f t="shared" si="8"/>
        <v/>
      </c>
      <c r="Q43" t="str">
        <f t="shared" si="7"/>
        <v/>
      </c>
      <c r="R43" t="str">
        <f t="shared" si="6"/>
        <v/>
      </c>
      <c r="S43" t="str">
        <f t="shared" si="6"/>
        <v/>
      </c>
      <c r="T43" t="str">
        <f t="shared" si="6"/>
        <v/>
      </c>
      <c r="U43" t="str">
        <f t="shared" si="6"/>
        <v/>
      </c>
      <c r="V43" t="str">
        <f t="shared" si="6"/>
        <v/>
      </c>
      <c r="W43" t="str">
        <f t="shared" si="6"/>
        <v/>
      </c>
      <c r="X43" t="str">
        <f t="shared" si="6"/>
        <v/>
      </c>
      <c r="Y43" t="str">
        <f t="shared" si="6"/>
        <v/>
      </c>
      <c r="Z43" t="str">
        <f t="shared" si="6"/>
        <v/>
      </c>
    </row>
    <row r="44" spans="1:26" x14ac:dyDescent="0.25">
      <c r="A44" t="str">
        <f>IF(WORKING!C45=1,WORKING!B45,"")</f>
        <v/>
      </c>
      <c r="B44" t="str">
        <f t="shared" si="8"/>
        <v/>
      </c>
      <c r="C44" t="str">
        <f t="shared" si="8"/>
        <v/>
      </c>
      <c r="D44" t="str">
        <f t="shared" si="8"/>
        <v/>
      </c>
      <c r="E44" t="str">
        <f t="shared" si="8"/>
        <v/>
      </c>
      <c r="F44" t="str">
        <f t="shared" si="8"/>
        <v/>
      </c>
      <c r="G44" t="str">
        <f t="shared" si="8"/>
        <v/>
      </c>
      <c r="H44" t="str">
        <f t="shared" si="8"/>
        <v/>
      </c>
      <c r="I44" t="str">
        <f t="shared" si="8"/>
        <v/>
      </c>
      <c r="J44" t="str">
        <f t="shared" si="8"/>
        <v/>
      </c>
      <c r="K44" t="str">
        <f t="shared" si="8"/>
        <v/>
      </c>
      <c r="L44" t="str">
        <f t="shared" si="8"/>
        <v/>
      </c>
      <c r="M44" t="str">
        <f t="shared" si="8"/>
        <v/>
      </c>
      <c r="N44" t="str">
        <f t="shared" si="8"/>
        <v/>
      </c>
      <c r="O44" t="str">
        <f t="shared" si="8"/>
        <v/>
      </c>
      <c r="P44" t="str">
        <f t="shared" si="8"/>
        <v/>
      </c>
      <c r="Q44" t="str">
        <f t="shared" si="7"/>
        <v/>
      </c>
      <c r="R44" t="str">
        <f t="shared" ref="R44:Z49" si="9">IF(OR(Q44="",Q44=R43),IF(Q45=R43,"",Q45),Q44)</f>
        <v/>
      </c>
      <c r="S44" t="str">
        <f t="shared" si="9"/>
        <v/>
      </c>
      <c r="T44" t="str">
        <f t="shared" si="9"/>
        <v/>
      </c>
      <c r="U44" t="str">
        <f t="shared" si="9"/>
        <v/>
      </c>
      <c r="V44" t="str">
        <f t="shared" si="9"/>
        <v/>
      </c>
      <c r="W44" t="str">
        <f t="shared" si="9"/>
        <v/>
      </c>
      <c r="X44" t="str">
        <f t="shared" si="9"/>
        <v/>
      </c>
      <c r="Y44" t="str">
        <f t="shared" si="9"/>
        <v/>
      </c>
      <c r="Z44" t="str">
        <f t="shared" si="9"/>
        <v/>
      </c>
    </row>
    <row r="45" spans="1:26" x14ac:dyDescent="0.25">
      <c r="A45" t="str">
        <f>IF(WORKING!C46=1,WORKING!B46,"")</f>
        <v/>
      </c>
      <c r="B45" t="str">
        <f t="shared" si="8"/>
        <v/>
      </c>
      <c r="C45" t="str">
        <f t="shared" si="8"/>
        <v/>
      </c>
      <c r="D45" t="str">
        <f t="shared" si="8"/>
        <v/>
      </c>
      <c r="E45" t="str">
        <f t="shared" si="8"/>
        <v/>
      </c>
      <c r="F45" t="str">
        <f t="shared" si="8"/>
        <v/>
      </c>
      <c r="G45" t="str">
        <f t="shared" si="8"/>
        <v/>
      </c>
      <c r="H45" t="str">
        <f t="shared" si="8"/>
        <v/>
      </c>
      <c r="I45" t="str">
        <f t="shared" si="8"/>
        <v/>
      </c>
      <c r="J45" t="str">
        <f t="shared" si="8"/>
        <v/>
      </c>
      <c r="K45" t="str">
        <f t="shared" si="8"/>
        <v/>
      </c>
      <c r="L45" t="str">
        <f t="shared" si="8"/>
        <v/>
      </c>
      <c r="M45" t="str">
        <f t="shared" si="8"/>
        <v/>
      </c>
      <c r="N45" t="str">
        <f t="shared" si="8"/>
        <v/>
      </c>
      <c r="O45" t="str">
        <f t="shared" si="8"/>
        <v/>
      </c>
      <c r="P45" t="str">
        <f t="shared" si="8"/>
        <v/>
      </c>
      <c r="Q45" t="str">
        <f t="shared" si="7"/>
        <v/>
      </c>
      <c r="R45" t="str">
        <f t="shared" si="9"/>
        <v/>
      </c>
      <c r="S45" t="str">
        <f t="shared" si="9"/>
        <v/>
      </c>
      <c r="T45" t="str">
        <f t="shared" si="9"/>
        <v/>
      </c>
      <c r="U45" t="str">
        <f t="shared" si="9"/>
        <v/>
      </c>
      <c r="V45" t="str">
        <f t="shared" si="9"/>
        <v/>
      </c>
      <c r="W45" t="str">
        <f t="shared" si="9"/>
        <v/>
      </c>
      <c r="X45" t="str">
        <f t="shared" si="9"/>
        <v/>
      </c>
      <c r="Y45" t="str">
        <f t="shared" si="9"/>
        <v/>
      </c>
      <c r="Z45" t="str">
        <f t="shared" si="9"/>
        <v/>
      </c>
    </row>
    <row r="46" spans="1:26" x14ac:dyDescent="0.25">
      <c r="A46" t="str">
        <f>IF(WORKING!C47=1,WORKING!B47,"")</f>
        <v/>
      </c>
      <c r="B46" t="str">
        <f t="shared" si="8"/>
        <v/>
      </c>
      <c r="C46" t="str">
        <f t="shared" si="8"/>
        <v/>
      </c>
      <c r="D46" t="str">
        <f t="shared" si="8"/>
        <v/>
      </c>
      <c r="E46" t="str">
        <f t="shared" si="8"/>
        <v/>
      </c>
      <c r="F46" t="str">
        <f t="shared" si="8"/>
        <v/>
      </c>
      <c r="G46" t="str">
        <f t="shared" si="8"/>
        <v/>
      </c>
      <c r="H46" t="str">
        <f t="shared" si="8"/>
        <v/>
      </c>
      <c r="I46" t="str">
        <f t="shared" si="8"/>
        <v/>
      </c>
      <c r="J46" t="str">
        <f t="shared" si="8"/>
        <v/>
      </c>
      <c r="K46" t="str">
        <f t="shared" si="8"/>
        <v/>
      </c>
      <c r="L46" t="str">
        <f t="shared" si="8"/>
        <v/>
      </c>
      <c r="M46" t="str">
        <f t="shared" si="8"/>
        <v/>
      </c>
      <c r="N46" t="str">
        <f t="shared" si="8"/>
        <v/>
      </c>
      <c r="O46" t="str">
        <f t="shared" si="8"/>
        <v/>
      </c>
      <c r="P46" t="str">
        <f t="shared" si="8"/>
        <v/>
      </c>
      <c r="Q46" t="str">
        <f t="shared" si="7"/>
        <v/>
      </c>
      <c r="R46" t="str">
        <f t="shared" si="9"/>
        <v/>
      </c>
      <c r="S46" t="str">
        <f t="shared" si="9"/>
        <v/>
      </c>
      <c r="T46" t="str">
        <f t="shared" si="9"/>
        <v/>
      </c>
      <c r="U46" t="str">
        <f t="shared" si="9"/>
        <v/>
      </c>
      <c r="V46" t="str">
        <f t="shared" si="9"/>
        <v/>
      </c>
      <c r="W46" t="str">
        <f t="shared" si="9"/>
        <v/>
      </c>
      <c r="X46" t="str">
        <f t="shared" si="9"/>
        <v/>
      </c>
      <c r="Y46" t="str">
        <f t="shared" si="9"/>
        <v/>
      </c>
      <c r="Z46" t="str">
        <f t="shared" si="9"/>
        <v/>
      </c>
    </row>
    <row r="47" spans="1:26" x14ac:dyDescent="0.25">
      <c r="A47" t="str">
        <f>IF(WORKING!C48=1,WORKING!B48,"")</f>
        <v/>
      </c>
      <c r="B47" t="str">
        <f t="shared" si="8"/>
        <v/>
      </c>
      <c r="C47" t="str">
        <f t="shared" si="8"/>
        <v/>
      </c>
      <c r="D47" t="str">
        <f t="shared" si="8"/>
        <v/>
      </c>
      <c r="E47" t="str">
        <f t="shared" si="8"/>
        <v/>
      </c>
      <c r="F47" t="str">
        <f t="shared" si="8"/>
        <v/>
      </c>
      <c r="G47" t="str">
        <f t="shared" si="8"/>
        <v/>
      </c>
      <c r="H47" t="str">
        <f t="shared" si="8"/>
        <v/>
      </c>
      <c r="I47" t="str">
        <f t="shared" si="8"/>
        <v/>
      </c>
      <c r="J47" t="str">
        <f t="shared" si="8"/>
        <v/>
      </c>
      <c r="K47" t="str">
        <f t="shared" si="8"/>
        <v/>
      </c>
      <c r="L47" t="str">
        <f t="shared" si="8"/>
        <v/>
      </c>
      <c r="M47" t="str">
        <f t="shared" si="8"/>
        <v/>
      </c>
      <c r="N47" t="str">
        <f t="shared" si="8"/>
        <v/>
      </c>
      <c r="O47" t="str">
        <f t="shared" si="8"/>
        <v/>
      </c>
      <c r="P47" t="str">
        <f t="shared" si="8"/>
        <v/>
      </c>
      <c r="Q47" t="str">
        <f t="shared" si="7"/>
        <v/>
      </c>
      <c r="R47" t="str">
        <f t="shared" si="9"/>
        <v/>
      </c>
      <c r="S47" t="str">
        <f t="shared" si="9"/>
        <v/>
      </c>
      <c r="T47" t="str">
        <f t="shared" si="9"/>
        <v/>
      </c>
      <c r="U47" t="str">
        <f t="shared" si="9"/>
        <v/>
      </c>
      <c r="V47" t="str">
        <f t="shared" si="9"/>
        <v/>
      </c>
      <c r="W47" t="str">
        <f t="shared" si="9"/>
        <v/>
      </c>
      <c r="X47" t="str">
        <f t="shared" si="9"/>
        <v/>
      </c>
      <c r="Y47" t="str">
        <f t="shared" si="9"/>
        <v/>
      </c>
      <c r="Z47" t="str">
        <f t="shared" si="9"/>
        <v/>
      </c>
    </row>
    <row r="48" spans="1:26" x14ac:dyDescent="0.25">
      <c r="A48" t="str">
        <f>IF(WORKING!C49=1,WORKING!B49,"")</f>
        <v/>
      </c>
      <c r="B48" t="str">
        <f t="shared" si="8"/>
        <v/>
      </c>
      <c r="C48" t="str">
        <f t="shared" si="8"/>
        <v/>
      </c>
      <c r="D48" t="str">
        <f t="shared" si="8"/>
        <v/>
      </c>
      <c r="E48" t="str">
        <f t="shared" si="8"/>
        <v/>
      </c>
      <c r="F48" t="str">
        <f t="shared" si="8"/>
        <v/>
      </c>
      <c r="G48" t="str">
        <f t="shared" si="8"/>
        <v/>
      </c>
      <c r="H48" t="str">
        <f t="shared" si="8"/>
        <v/>
      </c>
      <c r="I48" t="str">
        <f t="shared" si="8"/>
        <v/>
      </c>
      <c r="J48" t="str">
        <f t="shared" si="8"/>
        <v/>
      </c>
      <c r="K48" t="str">
        <f t="shared" si="8"/>
        <v/>
      </c>
      <c r="L48" t="str">
        <f t="shared" si="8"/>
        <v/>
      </c>
      <c r="M48" t="str">
        <f t="shared" si="8"/>
        <v/>
      </c>
      <c r="N48" t="str">
        <f t="shared" si="8"/>
        <v/>
      </c>
      <c r="O48" t="str">
        <f t="shared" si="8"/>
        <v/>
      </c>
      <c r="P48" t="str">
        <f t="shared" si="8"/>
        <v/>
      </c>
      <c r="Q48" t="str">
        <f t="shared" si="7"/>
        <v/>
      </c>
      <c r="R48" t="str">
        <f t="shared" si="9"/>
        <v/>
      </c>
      <c r="S48" t="str">
        <f t="shared" si="9"/>
        <v/>
      </c>
      <c r="T48" t="str">
        <f t="shared" si="9"/>
        <v/>
      </c>
      <c r="U48" t="str">
        <f t="shared" si="9"/>
        <v/>
      </c>
      <c r="V48" t="str">
        <f t="shared" si="9"/>
        <v/>
      </c>
      <c r="W48" t="str">
        <f t="shared" si="9"/>
        <v/>
      </c>
      <c r="X48" t="str">
        <f t="shared" si="9"/>
        <v/>
      </c>
      <c r="Y48" t="str">
        <f t="shared" si="9"/>
        <v/>
      </c>
      <c r="Z48" t="str">
        <f t="shared" si="9"/>
        <v/>
      </c>
    </row>
    <row r="49" spans="1:26" x14ac:dyDescent="0.25">
      <c r="A49" t="str">
        <f>IF(WORKING!C50=1,WORKING!B50,"")</f>
        <v/>
      </c>
      <c r="B49" t="str">
        <f t="shared" si="8"/>
        <v/>
      </c>
      <c r="C49" t="str">
        <f t="shared" si="8"/>
        <v/>
      </c>
      <c r="D49" t="str">
        <f t="shared" si="8"/>
        <v/>
      </c>
      <c r="E49" t="str">
        <f t="shared" si="8"/>
        <v/>
      </c>
      <c r="F49" t="str">
        <f t="shared" si="8"/>
        <v/>
      </c>
      <c r="G49" t="str">
        <f t="shared" si="8"/>
        <v/>
      </c>
      <c r="H49" t="str">
        <f t="shared" si="8"/>
        <v/>
      </c>
      <c r="I49" t="str">
        <f t="shared" si="8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t="str">
        <f t="shared" si="8"/>
        <v/>
      </c>
      <c r="O49" t="str">
        <f t="shared" si="8"/>
        <v/>
      </c>
      <c r="P49" t="str">
        <f t="shared" si="8"/>
        <v/>
      </c>
      <c r="Q49" t="str">
        <f t="shared" si="7"/>
        <v/>
      </c>
      <c r="R49" t="str">
        <f t="shared" si="9"/>
        <v/>
      </c>
      <c r="S49" t="str">
        <f t="shared" si="9"/>
        <v/>
      </c>
      <c r="T49" t="str">
        <f t="shared" si="9"/>
        <v/>
      </c>
      <c r="U49" t="str">
        <f t="shared" si="9"/>
        <v/>
      </c>
      <c r="V49" t="str">
        <f t="shared" si="9"/>
        <v/>
      </c>
      <c r="W49" t="str">
        <f t="shared" si="9"/>
        <v/>
      </c>
      <c r="X49" t="str">
        <f t="shared" si="9"/>
        <v/>
      </c>
      <c r="Y49" t="str">
        <f t="shared" si="9"/>
        <v/>
      </c>
      <c r="Z49" t="str">
        <f t="shared" si="9"/>
        <v/>
      </c>
    </row>
    <row r="50" spans="1:26" x14ac:dyDescent="0.25">
      <c r="A50" t="str">
        <f>IF(WORKING!C51=1,WORKING!B51,"")</f>
        <v/>
      </c>
      <c r="B50" t="str">
        <f t="shared" si="8"/>
        <v/>
      </c>
      <c r="C50" t="str">
        <f t="shared" si="8"/>
        <v/>
      </c>
      <c r="D50" t="str">
        <f t="shared" si="8"/>
        <v/>
      </c>
      <c r="E50" t="str">
        <f t="shared" si="8"/>
        <v/>
      </c>
      <c r="F50" t="str">
        <f t="shared" si="8"/>
        <v/>
      </c>
      <c r="G50" t="str">
        <f t="shared" si="8"/>
        <v/>
      </c>
      <c r="H50" t="str">
        <f t="shared" si="8"/>
        <v/>
      </c>
      <c r="I50" t="str">
        <f t="shared" si="8"/>
        <v/>
      </c>
      <c r="J50" t="str">
        <f t="shared" si="8"/>
        <v/>
      </c>
      <c r="K50" t="str">
        <f t="shared" si="8"/>
        <v/>
      </c>
      <c r="L50" t="str">
        <f t="shared" si="8"/>
        <v/>
      </c>
      <c r="M50" t="str">
        <f t="shared" si="8"/>
        <v/>
      </c>
      <c r="N50" t="str">
        <f t="shared" si="8"/>
        <v/>
      </c>
      <c r="O50" t="str">
        <f t="shared" si="8"/>
        <v/>
      </c>
      <c r="P50" t="str">
        <f t="shared" si="8"/>
        <v/>
      </c>
      <c r="Q50" t="str">
        <f t="shared" si="8"/>
        <v/>
      </c>
      <c r="R50" t="str">
        <f t="shared" ref="R50:Z65" si="10">IF(OR(Q50="",Q50=R49),IF(Q51=R49,"",Q51),Q50)</f>
        <v/>
      </c>
      <c r="S50" t="str">
        <f t="shared" si="10"/>
        <v/>
      </c>
      <c r="T50" t="str">
        <f t="shared" si="10"/>
        <v/>
      </c>
      <c r="U50" t="str">
        <f t="shared" si="10"/>
        <v/>
      </c>
      <c r="V50" t="str">
        <f t="shared" si="10"/>
        <v/>
      </c>
      <c r="W50" t="str">
        <f t="shared" si="10"/>
        <v/>
      </c>
      <c r="X50" t="str">
        <f t="shared" si="10"/>
        <v/>
      </c>
      <c r="Y50" t="str">
        <f t="shared" si="10"/>
        <v/>
      </c>
      <c r="Z50" t="str">
        <f t="shared" si="10"/>
        <v/>
      </c>
    </row>
    <row r="51" spans="1:26" x14ac:dyDescent="0.25">
      <c r="A51" t="str">
        <f>IF(WORKING!C52=1,WORKING!B52,"")</f>
        <v/>
      </c>
      <c r="B51" t="str">
        <f t="shared" ref="B51:Q66" si="11">IF(OR(A51="",A51=B50),IF(A52=B50,"",A52),A51)</f>
        <v/>
      </c>
      <c r="C51" t="str">
        <f t="shared" si="11"/>
        <v/>
      </c>
      <c r="D51" t="str">
        <f t="shared" si="11"/>
        <v/>
      </c>
      <c r="E51" t="str">
        <f t="shared" si="11"/>
        <v/>
      </c>
      <c r="F51" t="str">
        <f t="shared" si="11"/>
        <v/>
      </c>
      <c r="G51" t="str">
        <f t="shared" si="11"/>
        <v/>
      </c>
      <c r="H51" t="str">
        <f t="shared" si="11"/>
        <v/>
      </c>
      <c r="I51" t="str">
        <f t="shared" si="11"/>
        <v/>
      </c>
      <c r="J51" t="str">
        <f t="shared" si="11"/>
        <v/>
      </c>
      <c r="K51" t="str">
        <f t="shared" si="11"/>
        <v/>
      </c>
      <c r="L51" t="str">
        <f t="shared" si="11"/>
        <v/>
      </c>
      <c r="M51" t="str">
        <f t="shared" si="11"/>
        <v/>
      </c>
      <c r="N51" t="str">
        <f t="shared" si="11"/>
        <v/>
      </c>
      <c r="O51" t="str">
        <f t="shared" si="11"/>
        <v/>
      </c>
      <c r="P51" t="str">
        <f t="shared" si="11"/>
        <v/>
      </c>
      <c r="Q51" t="str">
        <f t="shared" si="11"/>
        <v/>
      </c>
      <c r="R51" t="str">
        <f t="shared" si="10"/>
        <v/>
      </c>
      <c r="S51" t="str">
        <f t="shared" si="10"/>
        <v/>
      </c>
      <c r="T51" t="str">
        <f t="shared" si="10"/>
        <v/>
      </c>
      <c r="U51" t="str">
        <f t="shared" si="10"/>
        <v/>
      </c>
      <c r="V51" t="str">
        <f t="shared" si="10"/>
        <v/>
      </c>
      <c r="W51" t="str">
        <f t="shared" si="10"/>
        <v/>
      </c>
      <c r="X51" t="str">
        <f t="shared" si="10"/>
        <v/>
      </c>
      <c r="Y51" t="str">
        <f t="shared" si="10"/>
        <v/>
      </c>
      <c r="Z51" t="str">
        <f t="shared" si="10"/>
        <v/>
      </c>
    </row>
    <row r="52" spans="1:26" x14ac:dyDescent="0.25">
      <c r="A52" t="str">
        <f>IF(WORKING!C53=1,WORKING!B53,"")</f>
        <v/>
      </c>
      <c r="B52" t="str">
        <f t="shared" si="11"/>
        <v/>
      </c>
      <c r="C52" t="str">
        <f t="shared" si="11"/>
        <v/>
      </c>
      <c r="D52" t="str">
        <f t="shared" si="11"/>
        <v/>
      </c>
      <c r="E52" t="str">
        <f t="shared" si="11"/>
        <v/>
      </c>
      <c r="F52" t="str">
        <f t="shared" si="11"/>
        <v/>
      </c>
      <c r="G52" t="str">
        <f t="shared" si="11"/>
        <v/>
      </c>
      <c r="H52" t="str">
        <f t="shared" si="11"/>
        <v/>
      </c>
      <c r="I52" t="str">
        <f t="shared" si="11"/>
        <v/>
      </c>
      <c r="J52" t="str">
        <f t="shared" si="11"/>
        <v/>
      </c>
      <c r="K52" t="str">
        <f t="shared" si="11"/>
        <v/>
      </c>
      <c r="L52" t="str">
        <f t="shared" si="11"/>
        <v/>
      </c>
      <c r="M52" t="str">
        <f t="shared" si="11"/>
        <v/>
      </c>
      <c r="N52" t="str">
        <f t="shared" si="11"/>
        <v/>
      </c>
      <c r="O52" t="str">
        <f t="shared" si="11"/>
        <v/>
      </c>
      <c r="P52" t="str">
        <f t="shared" si="11"/>
        <v/>
      </c>
      <c r="Q52" t="str">
        <f t="shared" si="11"/>
        <v/>
      </c>
      <c r="R52" t="str">
        <f t="shared" si="10"/>
        <v/>
      </c>
      <c r="S52" t="str">
        <f t="shared" si="10"/>
        <v/>
      </c>
      <c r="T52" t="str">
        <f t="shared" si="10"/>
        <v/>
      </c>
      <c r="U52" t="str">
        <f t="shared" si="10"/>
        <v/>
      </c>
      <c r="V52" t="str">
        <f t="shared" si="10"/>
        <v/>
      </c>
      <c r="W52" t="str">
        <f t="shared" si="10"/>
        <v/>
      </c>
      <c r="X52" t="str">
        <f t="shared" si="10"/>
        <v/>
      </c>
      <c r="Y52" t="str">
        <f t="shared" si="10"/>
        <v/>
      </c>
      <c r="Z52" t="str">
        <f t="shared" si="10"/>
        <v/>
      </c>
    </row>
    <row r="53" spans="1:26" x14ac:dyDescent="0.25">
      <c r="A53" t="str">
        <f>IF(WORKING!C54=1,WORKING!B54,"")</f>
        <v/>
      </c>
      <c r="B53" t="str">
        <f t="shared" si="11"/>
        <v/>
      </c>
      <c r="C53" t="str">
        <f t="shared" si="11"/>
        <v/>
      </c>
      <c r="D53" t="str">
        <f t="shared" si="11"/>
        <v/>
      </c>
      <c r="E53" t="str">
        <f t="shared" si="11"/>
        <v/>
      </c>
      <c r="F53" t="str">
        <f t="shared" si="11"/>
        <v/>
      </c>
      <c r="G53" t="str">
        <f t="shared" si="11"/>
        <v/>
      </c>
      <c r="H53" t="str">
        <f t="shared" si="11"/>
        <v/>
      </c>
      <c r="I53" t="str">
        <f t="shared" si="11"/>
        <v/>
      </c>
      <c r="J53" t="str">
        <f t="shared" si="11"/>
        <v/>
      </c>
      <c r="K53" t="str">
        <f t="shared" si="11"/>
        <v/>
      </c>
      <c r="L53" t="str">
        <f t="shared" si="11"/>
        <v/>
      </c>
      <c r="M53" t="str">
        <f t="shared" si="11"/>
        <v/>
      </c>
      <c r="N53" t="str">
        <f t="shared" si="11"/>
        <v/>
      </c>
      <c r="O53" t="str">
        <f t="shared" si="11"/>
        <v/>
      </c>
      <c r="P53" t="str">
        <f t="shared" si="11"/>
        <v/>
      </c>
      <c r="Q53" t="str">
        <f t="shared" si="11"/>
        <v/>
      </c>
      <c r="R53" t="str">
        <f t="shared" si="10"/>
        <v/>
      </c>
      <c r="S53" t="str">
        <f t="shared" si="10"/>
        <v/>
      </c>
      <c r="T53" t="str">
        <f t="shared" si="10"/>
        <v/>
      </c>
      <c r="U53" t="str">
        <f t="shared" si="10"/>
        <v/>
      </c>
      <c r="V53" t="str">
        <f t="shared" si="10"/>
        <v/>
      </c>
      <c r="W53" t="str">
        <f t="shared" si="10"/>
        <v/>
      </c>
      <c r="X53" t="str">
        <f t="shared" si="10"/>
        <v/>
      </c>
      <c r="Y53" t="str">
        <f t="shared" si="10"/>
        <v/>
      </c>
      <c r="Z53" t="str">
        <f t="shared" si="10"/>
        <v/>
      </c>
    </row>
    <row r="54" spans="1:26" x14ac:dyDescent="0.25">
      <c r="A54" t="str">
        <f>IF(WORKING!C55=1,WORKING!B55,"")</f>
        <v/>
      </c>
      <c r="B54" t="str">
        <f t="shared" si="11"/>
        <v/>
      </c>
      <c r="C54" t="str">
        <f t="shared" si="11"/>
        <v/>
      </c>
      <c r="D54" t="str">
        <f t="shared" si="11"/>
        <v/>
      </c>
      <c r="E54" t="str">
        <f t="shared" si="11"/>
        <v/>
      </c>
      <c r="F54" t="str">
        <f t="shared" si="11"/>
        <v/>
      </c>
      <c r="G54" t="str">
        <f t="shared" si="11"/>
        <v/>
      </c>
      <c r="H54" t="str">
        <f t="shared" si="11"/>
        <v/>
      </c>
      <c r="I54" t="str">
        <f t="shared" si="11"/>
        <v/>
      </c>
      <c r="J54" t="str">
        <f t="shared" si="11"/>
        <v/>
      </c>
      <c r="K54" t="str">
        <f t="shared" si="11"/>
        <v/>
      </c>
      <c r="L54" t="str">
        <f t="shared" si="11"/>
        <v/>
      </c>
      <c r="M54" t="str">
        <f t="shared" si="11"/>
        <v/>
      </c>
      <c r="N54" t="str">
        <f t="shared" si="11"/>
        <v/>
      </c>
      <c r="O54" t="str">
        <f t="shared" si="11"/>
        <v/>
      </c>
      <c r="P54" t="str">
        <f t="shared" si="11"/>
        <v/>
      </c>
      <c r="Q54" t="str">
        <f t="shared" si="11"/>
        <v/>
      </c>
      <c r="R54" t="str">
        <f t="shared" si="10"/>
        <v/>
      </c>
      <c r="S54" t="str">
        <f t="shared" si="10"/>
        <v/>
      </c>
      <c r="T54" t="str">
        <f t="shared" si="10"/>
        <v/>
      </c>
      <c r="U54" t="str">
        <f t="shared" si="10"/>
        <v/>
      </c>
      <c r="V54" t="str">
        <f t="shared" si="10"/>
        <v/>
      </c>
      <c r="W54" t="str">
        <f t="shared" si="10"/>
        <v/>
      </c>
      <c r="X54" t="str">
        <f t="shared" si="10"/>
        <v/>
      </c>
      <c r="Y54" t="str">
        <f t="shared" si="10"/>
        <v/>
      </c>
      <c r="Z54" t="str">
        <f t="shared" si="10"/>
        <v/>
      </c>
    </row>
    <row r="55" spans="1:26" x14ac:dyDescent="0.25">
      <c r="A55" t="str">
        <f>IF(WORKING!C56=1,WORKING!B56,"")</f>
        <v/>
      </c>
      <c r="B55" t="str">
        <f t="shared" si="11"/>
        <v/>
      </c>
      <c r="C55" t="str">
        <f t="shared" si="11"/>
        <v/>
      </c>
      <c r="D55" t="str">
        <f t="shared" si="11"/>
        <v/>
      </c>
      <c r="E55" t="str">
        <f t="shared" si="11"/>
        <v/>
      </c>
      <c r="F55" t="str">
        <f t="shared" si="11"/>
        <v/>
      </c>
      <c r="G55" t="str">
        <f t="shared" si="11"/>
        <v/>
      </c>
      <c r="H55" t="str">
        <f t="shared" si="11"/>
        <v/>
      </c>
      <c r="I55" t="str">
        <f t="shared" si="11"/>
        <v/>
      </c>
      <c r="J55" t="str">
        <f t="shared" si="11"/>
        <v/>
      </c>
      <c r="K55" t="str">
        <f t="shared" si="11"/>
        <v/>
      </c>
      <c r="L55" t="str">
        <f t="shared" si="11"/>
        <v/>
      </c>
      <c r="M55" t="str">
        <f t="shared" si="11"/>
        <v/>
      </c>
      <c r="N55" t="str">
        <f t="shared" si="11"/>
        <v/>
      </c>
      <c r="O55" t="str">
        <f t="shared" si="11"/>
        <v/>
      </c>
      <c r="P55" t="str">
        <f t="shared" si="11"/>
        <v/>
      </c>
      <c r="Q55" t="str">
        <f t="shared" si="11"/>
        <v/>
      </c>
      <c r="R55" t="str">
        <f t="shared" si="10"/>
        <v/>
      </c>
      <c r="S55" t="str">
        <f t="shared" si="10"/>
        <v/>
      </c>
      <c r="T55" t="str">
        <f t="shared" si="10"/>
        <v/>
      </c>
      <c r="U55" t="str">
        <f t="shared" si="10"/>
        <v/>
      </c>
      <c r="V55" t="str">
        <f t="shared" si="10"/>
        <v/>
      </c>
      <c r="W55" t="str">
        <f t="shared" si="10"/>
        <v/>
      </c>
      <c r="X55" t="str">
        <f t="shared" si="10"/>
        <v/>
      </c>
      <c r="Y55" t="str">
        <f t="shared" si="10"/>
        <v/>
      </c>
      <c r="Z55" t="str">
        <f t="shared" si="10"/>
        <v/>
      </c>
    </row>
    <row r="56" spans="1:26" x14ac:dyDescent="0.25">
      <c r="A56" t="str">
        <f>IF(WORKING!C57=1,WORKING!B57,"")</f>
        <v/>
      </c>
      <c r="B56" t="str">
        <f t="shared" si="11"/>
        <v/>
      </c>
      <c r="C56" t="str">
        <f t="shared" si="11"/>
        <v/>
      </c>
      <c r="D56" t="str">
        <f t="shared" si="11"/>
        <v/>
      </c>
      <c r="E56" t="str">
        <f t="shared" si="11"/>
        <v/>
      </c>
      <c r="F56" t="str">
        <f t="shared" si="11"/>
        <v/>
      </c>
      <c r="G56" t="str">
        <f t="shared" si="11"/>
        <v/>
      </c>
      <c r="H56" t="str">
        <f t="shared" si="11"/>
        <v/>
      </c>
      <c r="I56" t="str">
        <f t="shared" si="11"/>
        <v/>
      </c>
      <c r="J56" t="str">
        <f t="shared" si="11"/>
        <v/>
      </c>
      <c r="K56" t="str">
        <f t="shared" si="11"/>
        <v/>
      </c>
      <c r="L56" t="str">
        <f t="shared" si="11"/>
        <v/>
      </c>
      <c r="M56" t="str">
        <f t="shared" si="11"/>
        <v/>
      </c>
      <c r="N56" t="str">
        <f t="shared" si="11"/>
        <v/>
      </c>
      <c r="O56" t="str">
        <f t="shared" si="11"/>
        <v/>
      </c>
      <c r="P56" t="str">
        <f t="shared" si="11"/>
        <v/>
      </c>
      <c r="Q56" t="str">
        <f t="shared" si="11"/>
        <v/>
      </c>
      <c r="R56" t="str">
        <f t="shared" si="10"/>
        <v/>
      </c>
      <c r="S56" t="str">
        <f t="shared" si="10"/>
        <v/>
      </c>
      <c r="T56" t="str">
        <f t="shared" si="10"/>
        <v/>
      </c>
      <c r="U56" t="str">
        <f t="shared" si="10"/>
        <v/>
      </c>
      <c r="V56" t="str">
        <f t="shared" si="10"/>
        <v/>
      </c>
      <c r="W56" t="str">
        <f t="shared" si="10"/>
        <v/>
      </c>
      <c r="X56" t="str">
        <f t="shared" si="10"/>
        <v/>
      </c>
      <c r="Y56" t="str">
        <f t="shared" si="10"/>
        <v/>
      </c>
      <c r="Z56" t="str">
        <f t="shared" si="10"/>
        <v/>
      </c>
    </row>
    <row r="57" spans="1:26" x14ac:dyDescent="0.25">
      <c r="A57" t="str">
        <f>IF(WORKING!C58=1,WORKING!B58,"")</f>
        <v/>
      </c>
      <c r="B57" t="str">
        <f t="shared" si="11"/>
        <v/>
      </c>
      <c r="C57" t="str">
        <f t="shared" si="11"/>
        <v/>
      </c>
      <c r="D57" t="str">
        <f t="shared" si="11"/>
        <v/>
      </c>
      <c r="E57" t="str">
        <f t="shared" si="11"/>
        <v/>
      </c>
      <c r="F57" t="str">
        <f t="shared" si="11"/>
        <v/>
      </c>
      <c r="G57" t="str">
        <f t="shared" si="11"/>
        <v/>
      </c>
      <c r="H57" t="str">
        <f t="shared" si="11"/>
        <v/>
      </c>
      <c r="I57" t="str">
        <f t="shared" si="11"/>
        <v/>
      </c>
      <c r="J57" t="str">
        <f t="shared" si="11"/>
        <v/>
      </c>
      <c r="K57" t="str">
        <f t="shared" si="11"/>
        <v/>
      </c>
      <c r="L57" t="str">
        <f t="shared" si="11"/>
        <v/>
      </c>
      <c r="M57" t="str">
        <f t="shared" si="11"/>
        <v/>
      </c>
      <c r="N57" t="str">
        <f t="shared" si="11"/>
        <v/>
      </c>
      <c r="O57" t="str">
        <f t="shared" si="11"/>
        <v/>
      </c>
      <c r="P57" t="str">
        <f t="shared" si="11"/>
        <v/>
      </c>
      <c r="Q57" t="str">
        <f t="shared" si="11"/>
        <v/>
      </c>
      <c r="R57" t="str">
        <f t="shared" si="10"/>
        <v/>
      </c>
      <c r="S57" t="str">
        <f t="shared" si="10"/>
        <v/>
      </c>
      <c r="T57" t="str">
        <f t="shared" si="10"/>
        <v/>
      </c>
      <c r="U57" t="str">
        <f t="shared" si="10"/>
        <v/>
      </c>
      <c r="V57" t="str">
        <f t="shared" si="10"/>
        <v/>
      </c>
      <c r="W57" t="str">
        <f t="shared" si="10"/>
        <v/>
      </c>
      <c r="X57" t="str">
        <f t="shared" si="10"/>
        <v/>
      </c>
      <c r="Y57" t="str">
        <f t="shared" si="10"/>
        <v/>
      </c>
      <c r="Z57" t="str">
        <f t="shared" si="10"/>
        <v/>
      </c>
    </row>
    <row r="58" spans="1:26" x14ac:dyDescent="0.25">
      <c r="A58" t="str">
        <f>IF(WORKING!C59=1,WORKING!B59,"")</f>
        <v/>
      </c>
      <c r="B58" t="str">
        <f t="shared" si="11"/>
        <v/>
      </c>
      <c r="C58" t="str">
        <f t="shared" si="11"/>
        <v/>
      </c>
      <c r="D58" t="str">
        <f t="shared" si="11"/>
        <v/>
      </c>
      <c r="E58" t="str">
        <f t="shared" si="11"/>
        <v/>
      </c>
      <c r="F58" t="str">
        <f t="shared" si="11"/>
        <v/>
      </c>
      <c r="G58" t="str">
        <f t="shared" si="11"/>
        <v/>
      </c>
      <c r="H58" t="str">
        <f t="shared" si="11"/>
        <v/>
      </c>
      <c r="I58" t="str">
        <f t="shared" si="11"/>
        <v/>
      </c>
      <c r="J58" t="str">
        <f t="shared" si="11"/>
        <v/>
      </c>
      <c r="K58" t="str">
        <f t="shared" si="11"/>
        <v/>
      </c>
      <c r="L58" t="str">
        <f t="shared" si="11"/>
        <v/>
      </c>
      <c r="M58" t="str">
        <f t="shared" si="11"/>
        <v/>
      </c>
      <c r="N58" t="str">
        <f t="shared" si="11"/>
        <v/>
      </c>
      <c r="O58" t="str">
        <f t="shared" si="11"/>
        <v/>
      </c>
      <c r="P58" t="str">
        <f t="shared" si="11"/>
        <v/>
      </c>
      <c r="Q58" t="str">
        <f t="shared" si="11"/>
        <v/>
      </c>
      <c r="R58" t="str">
        <f t="shared" si="10"/>
        <v/>
      </c>
      <c r="S58" t="str">
        <f t="shared" si="10"/>
        <v/>
      </c>
      <c r="T58" t="str">
        <f t="shared" si="10"/>
        <v/>
      </c>
      <c r="U58" t="str">
        <f t="shared" si="10"/>
        <v/>
      </c>
      <c r="V58" t="str">
        <f t="shared" si="10"/>
        <v/>
      </c>
      <c r="W58" t="str">
        <f t="shared" si="10"/>
        <v/>
      </c>
      <c r="X58" t="str">
        <f t="shared" si="10"/>
        <v/>
      </c>
      <c r="Y58" t="str">
        <f t="shared" si="10"/>
        <v/>
      </c>
      <c r="Z58" t="str">
        <f t="shared" si="10"/>
        <v/>
      </c>
    </row>
    <row r="59" spans="1:26" x14ac:dyDescent="0.25">
      <c r="A59" t="str">
        <f>IF(WORKING!C60=1,WORKING!B60,"")</f>
        <v/>
      </c>
      <c r="B59" t="str">
        <f t="shared" si="11"/>
        <v/>
      </c>
      <c r="C59" t="str">
        <f t="shared" si="11"/>
        <v/>
      </c>
      <c r="D59" t="str">
        <f t="shared" si="11"/>
        <v/>
      </c>
      <c r="E59" t="str">
        <f t="shared" si="11"/>
        <v/>
      </c>
      <c r="F59" t="str">
        <f t="shared" si="11"/>
        <v/>
      </c>
      <c r="G59" t="str">
        <f t="shared" si="11"/>
        <v/>
      </c>
      <c r="H59" t="str">
        <f t="shared" si="11"/>
        <v/>
      </c>
      <c r="I59" t="str">
        <f t="shared" si="11"/>
        <v/>
      </c>
      <c r="J59" t="str">
        <f t="shared" si="11"/>
        <v/>
      </c>
      <c r="K59" t="str">
        <f t="shared" si="11"/>
        <v/>
      </c>
      <c r="L59" t="str">
        <f t="shared" si="11"/>
        <v/>
      </c>
      <c r="M59" t="str">
        <f t="shared" si="11"/>
        <v/>
      </c>
      <c r="N59" t="str">
        <f t="shared" si="11"/>
        <v/>
      </c>
      <c r="O59" t="str">
        <f t="shared" si="11"/>
        <v/>
      </c>
      <c r="P59" t="str">
        <f t="shared" si="11"/>
        <v/>
      </c>
      <c r="Q59" t="str">
        <f t="shared" si="11"/>
        <v/>
      </c>
      <c r="R59" t="str">
        <f t="shared" si="10"/>
        <v/>
      </c>
      <c r="S59" t="str">
        <f t="shared" si="10"/>
        <v/>
      </c>
      <c r="T59" t="str">
        <f t="shared" si="10"/>
        <v/>
      </c>
      <c r="U59" t="str">
        <f t="shared" si="10"/>
        <v/>
      </c>
      <c r="V59" t="str">
        <f t="shared" si="10"/>
        <v/>
      </c>
      <c r="W59" t="str">
        <f t="shared" si="10"/>
        <v/>
      </c>
      <c r="X59" t="str">
        <f t="shared" si="10"/>
        <v/>
      </c>
      <c r="Y59" t="str">
        <f t="shared" si="10"/>
        <v/>
      </c>
      <c r="Z59" t="str">
        <f t="shared" si="10"/>
        <v/>
      </c>
    </row>
    <row r="60" spans="1:26" x14ac:dyDescent="0.25">
      <c r="A60" t="str">
        <f>IF(WORKING!C61=1,WORKING!B61,"")</f>
        <v/>
      </c>
      <c r="B60" t="str">
        <f t="shared" si="11"/>
        <v/>
      </c>
      <c r="C60" t="str">
        <f t="shared" si="11"/>
        <v/>
      </c>
      <c r="D60" t="str">
        <f t="shared" si="11"/>
        <v/>
      </c>
      <c r="E60" t="str">
        <f t="shared" si="11"/>
        <v/>
      </c>
      <c r="F60" t="str">
        <f t="shared" si="11"/>
        <v/>
      </c>
      <c r="G60" t="str">
        <f t="shared" si="11"/>
        <v/>
      </c>
      <c r="H60" t="str">
        <f t="shared" si="11"/>
        <v/>
      </c>
      <c r="I60" t="str">
        <f t="shared" si="11"/>
        <v/>
      </c>
      <c r="J60" t="str">
        <f t="shared" si="11"/>
        <v/>
      </c>
      <c r="K60" t="str">
        <f t="shared" si="11"/>
        <v/>
      </c>
      <c r="L60" t="str">
        <f t="shared" si="11"/>
        <v/>
      </c>
      <c r="M60" t="str">
        <f t="shared" si="11"/>
        <v/>
      </c>
      <c r="N60" t="str">
        <f t="shared" si="11"/>
        <v/>
      </c>
      <c r="O60" t="str">
        <f t="shared" si="11"/>
        <v/>
      </c>
      <c r="P60" t="str">
        <f t="shared" si="11"/>
        <v/>
      </c>
      <c r="Q60" t="str">
        <f t="shared" si="11"/>
        <v/>
      </c>
      <c r="R60" t="str">
        <f t="shared" si="10"/>
        <v/>
      </c>
      <c r="S60" t="str">
        <f t="shared" si="10"/>
        <v/>
      </c>
      <c r="T60" t="str">
        <f t="shared" si="10"/>
        <v/>
      </c>
      <c r="U60" t="str">
        <f t="shared" si="10"/>
        <v/>
      </c>
      <c r="V60" t="str">
        <f t="shared" si="10"/>
        <v/>
      </c>
      <c r="W60" t="str">
        <f t="shared" si="10"/>
        <v/>
      </c>
      <c r="X60" t="str">
        <f t="shared" si="10"/>
        <v/>
      </c>
      <c r="Y60" t="str">
        <f t="shared" si="10"/>
        <v/>
      </c>
      <c r="Z60" t="str">
        <f t="shared" si="10"/>
        <v/>
      </c>
    </row>
    <row r="61" spans="1:26" x14ac:dyDescent="0.25">
      <c r="A61" t="str">
        <f>IF(WORKING!C62=1,WORKING!B62,"")</f>
        <v/>
      </c>
      <c r="B61" t="str">
        <f t="shared" si="11"/>
        <v/>
      </c>
      <c r="C61" t="str">
        <f t="shared" si="11"/>
        <v/>
      </c>
      <c r="D61" t="str">
        <f t="shared" si="11"/>
        <v/>
      </c>
      <c r="E61" t="str">
        <f t="shared" si="11"/>
        <v/>
      </c>
      <c r="F61" t="str">
        <f t="shared" si="11"/>
        <v/>
      </c>
      <c r="G61" t="str">
        <f t="shared" si="11"/>
        <v/>
      </c>
      <c r="H61" t="str">
        <f t="shared" si="11"/>
        <v/>
      </c>
      <c r="I61" t="str">
        <f t="shared" si="11"/>
        <v/>
      </c>
      <c r="J61" t="str">
        <f t="shared" si="11"/>
        <v/>
      </c>
      <c r="K61" t="str">
        <f t="shared" si="11"/>
        <v/>
      </c>
      <c r="L61" t="str">
        <f t="shared" si="11"/>
        <v/>
      </c>
      <c r="M61" t="str">
        <f t="shared" si="11"/>
        <v/>
      </c>
      <c r="N61" t="str">
        <f t="shared" si="11"/>
        <v/>
      </c>
      <c r="O61" t="str">
        <f t="shared" si="11"/>
        <v/>
      </c>
      <c r="P61" t="str">
        <f t="shared" si="11"/>
        <v/>
      </c>
      <c r="Q61" t="str">
        <f t="shared" si="11"/>
        <v/>
      </c>
      <c r="R61" t="str">
        <f t="shared" si="10"/>
        <v/>
      </c>
      <c r="S61" t="str">
        <f t="shared" si="10"/>
        <v/>
      </c>
      <c r="T61" t="str">
        <f t="shared" si="10"/>
        <v/>
      </c>
      <c r="U61" t="str">
        <f t="shared" si="10"/>
        <v/>
      </c>
      <c r="V61" t="str">
        <f t="shared" si="10"/>
        <v/>
      </c>
      <c r="W61" t="str">
        <f t="shared" si="10"/>
        <v/>
      </c>
      <c r="X61" t="str">
        <f t="shared" si="10"/>
        <v/>
      </c>
      <c r="Y61" t="str">
        <f t="shared" si="10"/>
        <v/>
      </c>
      <c r="Z61" t="str">
        <f t="shared" si="10"/>
        <v/>
      </c>
    </row>
    <row r="62" spans="1:26" x14ac:dyDescent="0.25">
      <c r="A62" t="str">
        <f>IF(WORKING!C63=1,WORKING!B63,"")</f>
        <v/>
      </c>
      <c r="B62" t="str">
        <f t="shared" si="11"/>
        <v/>
      </c>
      <c r="C62" t="str">
        <f t="shared" si="11"/>
        <v/>
      </c>
      <c r="D62" t="str">
        <f t="shared" si="11"/>
        <v/>
      </c>
      <c r="E62" t="str">
        <f t="shared" si="11"/>
        <v/>
      </c>
      <c r="F62" t="str">
        <f t="shared" si="11"/>
        <v/>
      </c>
      <c r="G62" t="str">
        <f t="shared" si="11"/>
        <v/>
      </c>
      <c r="H62" t="str">
        <f t="shared" si="11"/>
        <v/>
      </c>
      <c r="I62" t="str">
        <f t="shared" si="11"/>
        <v/>
      </c>
      <c r="J62" t="str">
        <f t="shared" si="11"/>
        <v/>
      </c>
      <c r="K62" t="str">
        <f t="shared" si="11"/>
        <v/>
      </c>
      <c r="L62" t="str">
        <f t="shared" si="11"/>
        <v/>
      </c>
      <c r="M62" t="str">
        <f t="shared" si="11"/>
        <v/>
      </c>
      <c r="N62" t="str">
        <f t="shared" si="11"/>
        <v/>
      </c>
      <c r="O62" t="str">
        <f t="shared" si="11"/>
        <v/>
      </c>
      <c r="P62" t="str">
        <f t="shared" si="11"/>
        <v/>
      </c>
      <c r="Q62" t="str">
        <f t="shared" si="11"/>
        <v/>
      </c>
      <c r="R62" t="str">
        <f t="shared" si="10"/>
        <v/>
      </c>
      <c r="S62" t="str">
        <f t="shared" si="10"/>
        <v/>
      </c>
      <c r="T62" t="str">
        <f t="shared" si="10"/>
        <v/>
      </c>
      <c r="U62" t="str">
        <f t="shared" si="10"/>
        <v/>
      </c>
      <c r="V62" t="str">
        <f t="shared" si="10"/>
        <v/>
      </c>
      <c r="W62" t="str">
        <f t="shared" si="10"/>
        <v/>
      </c>
      <c r="X62" t="str">
        <f t="shared" si="10"/>
        <v/>
      </c>
      <c r="Y62" t="str">
        <f t="shared" si="10"/>
        <v/>
      </c>
      <c r="Z62" t="str">
        <f t="shared" si="10"/>
        <v/>
      </c>
    </row>
    <row r="63" spans="1:26" x14ac:dyDescent="0.25">
      <c r="A63" t="str">
        <f>IF(WORKING!C64=1,WORKING!B64,"")</f>
        <v/>
      </c>
      <c r="B63" t="str">
        <f t="shared" si="11"/>
        <v/>
      </c>
      <c r="C63" t="str">
        <f t="shared" si="11"/>
        <v/>
      </c>
      <c r="D63" t="str">
        <f t="shared" si="11"/>
        <v/>
      </c>
      <c r="E63" t="str">
        <f t="shared" si="11"/>
        <v/>
      </c>
      <c r="F63" t="str">
        <f t="shared" si="11"/>
        <v/>
      </c>
      <c r="G63" t="str">
        <f t="shared" si="11"/>
        <v/>
      </c>
      <c r="H63" t="str">
        <f t="shared" si="11"/>
        <v/>
      </c>
      <c r="I63" t="str">
        <f t="shared" si="11"/>
        <v/>
      </c>
      <c r="J63" t="str">
        <f t="shared" si="11"/>
        <v/>
      </c>
      <c r="K63" t="str">
        <f t="shared" si="11"/>
        <v/>
      </c>
      <c r="L63" t="str">
        <f t="shared" si="11"/>
        <v/>
      </c>
      <c r="M63" t="str">
        <f t="shared" si="11"/>
        <v/>
      </c>
      <c r="N63" t="str">
        <f t="shared" si="11"/>
        <v/>
      </c>
      <c r="O63" t="str">
        <f t="shared" si="11"/>
        <v/>
      </c>
      <c r="P63" t="str">
        <f t="shared" si="11"/>
        <v/>
      </c>
      <c r="Q63" t="str">
        <f t="shared" si="11"/>
        <v/>
      </c>
      <c r="R63" t="str">
        <f t="shared" si="10"/>
        <v/>
      </c>
      <c r="S63" t="str">
        <f t="shared" si="10"/>
        <v/>
      </c>
      <c r="T63" t="str">
        <f t="shared" si="10"/>
        <v/>
      </c>
      <c r="U63" t="str">
        <f t="shared" si="10"/>
        <v/>
      </c>
      <c r="V63" t="str">
        <f t="shared" si="10"/>
        <v/>
      </c>
      <c r="W63" t="str">
        <f t="shared" si="10"/>
        <v/>
      </c>
      <c r="X63" t="str">
        <f t="shared" si="10"/>
        <v/>
      </c>
      <c r="Y63" t="str">
        <f t="shared" si="10"/>
        <v/>
      </c>
      <c r="Z63" t="str">
        <f t="shared" si="10"/>
        <v/>
      </c>
    </row>
    <row r="64" spans="1:26" x14ac:dyDescent="0.25">
      <c r="A64" t="str">
        <f>IF(WORKING!C65=1,WORKING!B65,"")</f>
        <v/>
      </c>
      <c r="B64" t="str">
        <f t="shared" si="11"/>
        <v/>
      </c>
      <c r="C64" t="str">
        <f t="shared" si="11"/>
        <v/>
      </c>
      <c r="D64" t="str">
        <f t="shared" si="11"/>
        <v/>
      </c>
      <c r="E64" t="str">
        <f t="shared" si="11"/>
        <v/>
      </c>
      <c r="F64" t="str">
        <f t="shared" si="11"/>
        <v/>
      </c>
      <c r="G64" t="str">
        <f t="shared" si="11"/>
        <v/>
      </c>
      <c r="H64" t="str">
        <f t="shared" si="11"/>
        <v/>
      </c>
      <c r="I64" t="str">
        <f t="shared" si="11"/>
        <v/>
      </c>
      <c r="J64" t="str">
        <f t="shared" si="11"/>
        <v/>
      </c>
      <c r="K64" t="str">
        <f t="shared" si="11"/>
        <v/>
      </c>
      <c r="L64" t="str">
        <f t="shared" si="11"/>
        <v/>
      </c>
      <c r="M64" t="str">
        <f t="shared" si="11"/>
        <v/>
      </c>
      <c r="N64" t="str">
        <f t="shared" si="11"/>
        <v/>
      </c>
      <c r="O64" t="str">
        <f t="shared" si="11"/>
        <v/>
      </c>
      <c r="P64" t="str">
        <f t="shared" si="11"/>
        <v/>
      </c>
      <c r="Q64" t="str">
        <f t="shared" si="11"/>
        <v/>
      </c>
      <c r="R64" t="str">
        <f t="shared" si="10"/>
        <v/>
      </c>
      <c r="S64" t="str">
        <f t="shared" si="10"/>
        <v/>
      </c>
      <c r="T64" t="str">
        <f t="shared" si="10"/>
        <v/>
      </c>
      <c r="U64" t="str">
        <f t="shared" si="10"/>
        <v/>
      </c>
      <c r="V64" t="str">
        <f t="shared" si="10"/>
        <v/>
      </c>
      <c r="W64" t="str">
        <f t="shared" si="10"/>
        <v/>
      </c>
      <c r="X64" t="str">
        <f t="shared" si="10"/>
        <v/>
      </c>
      <c r="Y64" t="str">
        <f t="shared" si="10"/>
        <v/>
      </c>
      <c r="Z64" t="str">
        <f t="shared" si="10"/>
        <v/>
      </c>
    </row>
    <row r="65" spans="1:26" x14ac:dyDescent="0.25">
      <c r="A65" t="str">
        <f>IF(WORKING!C66=1,WORKING!B66,"")</f>
        <v/>
      </c>
      <c r="B65" t="str">
        <f t="shared" si="11"/>
        <v/>
      </c>
      <c r="C65" t="str">
        <f t="shared" si="11"/>
        <v/>
      </c>
      <c r="D65" t="str">
        <f t="shared" si="11"/>
        <v/>
      </c>
      <c r="E65" t="str">
        <f t="shared" si="11"/>
        <v/>
      </c>
      <c r="F65" t="str">
        <f t="shared" si="11"/>
        <v/>
      </c>
      <c r="G65" t="str">
        <f t="shared" si="11"/>
        <v/>
      </c>
      <c r="H65" t="str">
        <f t="shared" si="11"/>
        <v/>
      </c>
      <c r="I65" t="str">
        <f t="shared" si="11"/>
        <v/>
      </c>
      <c r="J65" t="str">
        <f t="shared" si="11"/>
        <v/>
      </c>
      <c r="K65" t="str">
        <f t="shared" si="11"/>
        <v/>
      </c>
      <c r="L65" t="str">
        <f t="shared" si="11"/>
        <v/>
      </c>
      <c r="M65" t="str">
        <f t="shared" si="11"/>
        <v/>
      </c>
      <c r="N65" t="str">
        <f t="shared" si="11"/>
        <v/>
      </c>
      <c r="O65" t="str">
        <f t="shared" si="11"/>
        <v/>
      </c>
      <c r="P65" t="str">
        <f t="shared" si="11"/>
        <v/>
      </c>
      <c r="Q65" t="str">
        <f t="shared" si="11"/>
        <v/>
      </c>
      <c r="R65" t="str">
        <f t="shared" si="10"/>
        <v/>
      </c>
      <c r="S65" t="str">
        <f t="shared" si="10"/>
        <v/>
      </c>
      <c r="T65" t="str">
        <f t="shared" si="10"/>
        <v/>
      </c>
      <c r="U65" t="str">
        <f t="shared" si="10"/>
        <v/>
      </c>
      <c r="V65" t="str">
        <f t="shared" si="10"/>
        <v/>
      </c>
      <c r="W65" t="str">
        <f t="shared" si="10"/>
        <v/>
      </c>
      <c r="X65" t="str">
        <f t="shared" si="10"/>
        <v/>
      </c>
      <c r="Y65" t="str">
        <f t="shared" si="10"/>
        <v/>
      </c>
      <c r="Z65" t="str">
        <f t="shared" si="10"/>
        <v/>
      </c>
    </row>
    <row r="66" spans="1:26" x14ac:dyDescent="0.25">
      <c r="A66" t="str">
        <f>IF(WORKING!C67=1,WORKING!B67,"")</f>
        <v/>
      </c>
      <c r="B66" t="str">
        <f t="shared" si="11"/>
        <v/>
      </c>
      <c r="C66" t="str">
        <f t="shared" si="11"/>
        <v/>
      </c>
      <c r="D66" t="str">
        <f t="shared" si="11"/>
        <v/>
      </c>
      <c r="E66" t="str">
        <f t="shared" si="11"/>
        <v/>
      </c>
      <c r="F66" t="str">
        <f t="shared" si="11"/>
        <v/>
      </c>
      <c r="G66" t="str">
        <f t="shared" si="11"/>
        <v/>
      </c>
      <c r="H66" t="str">
        <f t="shared" si="11"/>
        <v/>
      </c>
      <c r="I66" t="str">
        <f t="shared" si="11"/>
        <v/>
      </c>
      <c r="J66" t="str">
        <f t="shared" si="11"/>
        <v/>
      </c>
      <c r="K66" t="str">
        <f t="shared" si="11"/>
        <v/>
      </c>
      <c r="L66" t="str">
        <f t="shared" si="11"/>
        <v/>
      </c>
      <c r="M66" t="str">
        <f t="shared" si="11"/>
        <v/>
      </c>
      <c r="N66" t="str">
        <f t="shared" si="11"/>
        <v/>
      </c>
      <c r="O66" t="str">
        <f t="shared" si="11"/>
        <v/>
      </c>
      <c r="P66" t="str">
        <f t="shared" si="11"/>
        <v/>
      </c>
      <c r="Q66" t="str">
        <f t="shared" ref="Q66:Z81" si="12">IF(OR(P66="",P66=Q65),IF(P67=Q65,"",P67),P66)</f>
        <v/>
      </c>
      <c r="R66" t="str">
        <f t="shared" si="12"/>
        <v/>
      </c>
      <c r="S66" t="str">
        <f t="shared" si="12"/>
        <v/>
      </c>
      <c r="T66" t="str">
        <f t="shared" si="12"/>
        <v/>
      </c>
      <c r="U66" t="str">
        <f t="shared" si="12"/>
        <v/>
      </c>
      <c r="V66" t="str">
        <f t="shared" si="12"/>
        <v/>
      </c>
      <c r="W66" t="str">
        <f t="shared" si="12"/>
        <v/>
      </c>
      <c r="X66" t="str">
        <f t="shared" si="12"/>
        <v/>
      </c>
      <c r="Y66" t="str">
        <f t="shared" si="12"/>
        <v/>
      </c>
      <c r="Z66" t="str">
        <f t="shared" si="12"/>
        <v/>
      </c>
    </row>
    <row r="67" spans="1:26" x14ac:dyDescent="0.25">
      <c r="A67" t="str">
        <f>IF(WORKING!C68=1,WORKING!B68,"")</f>
        <v/>
      </c>
      <c r="B67" t="str">
        <f t="shared" ref="B67:Q82" si="13">IF(OR(A67="",A67=B66),IF(A68=B66,"",A68),A67)</f>
        <v/>
      </c>
      <c r="C67" t="str">
        <f t="shared" si="13"/>
        <v/>
      </c>
      <c r="D67" t="str">
        <f t="shared" si="13"/>
        <v/>
      </c>
      <c r="E67" t="str">
        <f t="shared" si="13"/>
        <v/>
      </c>
      <c r="F67" t="str">
        <f t="shared" si="13"/>
        <v/>
      </c>
      <c r="G67" t="str">
        <f t="shared" si="13"/>
        <v/>
      </c>
      <c r="H67" t="str">
        <f t="shared" si="13"/>
        <v/>
      </c>
      <c r="I67" t="str">
        <f t="shared" si="13"/>
        <v/>
      </c>
      <c r="J67" t="str">
        <f t="shared" si="13"/>
        <v/>
      </c>
      <c r="K67" t="str">
        <f t="shared" si="13"/>
        <v/>
      </c>
      <c r="L67" t="str">
        <f t="shared" si="13"/>
        <v/>
      </c>
      <c r="M67" t="str">
        <f t="shared" si="13"/>
        <v/>
      </c>
      <c r="N67" t="str">
        <f t="shared" si="13"/>
        <v/>
      </c>
      <c r="O67" t="str">
        <f t="shared" si="13"/>
        <v/>
      </c>
      <c r="P67" t="str">
        <f t="shared" si="13"/>
        <v/>
      </c>
      <c r="Q67" t="str">
        <f t="shared" si="12"/>
        <v/>
      </c>
      <c r="R67" t="str">
        <f t="shared" si="12"/>
        <v/>
      </c>
      <c r="S67" t="str">
        <f t="shared" si="12"/>
        <v/>
      </c>
      <c r="T67" t="str">
        <f t="shared" si="12"/>
        <v/>
      </c>
      <c r="U67" t="str">
        <f t="shared" si="12"/>
        <v/>
      </c>
      <c r="V67" t="str">
        <f t="shared" si="12"/>
        <v/>
      </c>
      <c r="W67" t="str">
        <f t="shared" si="12"/>
        <v/>
      </c>
      <c r="X67" t="str">
        <f t="shared" si="12"/>
        <v/>
      </c>
      <c r="Y67" t="str">
        <f t="shared" si="12"/>
        <v/>
      </c>
      <c r="Z67" t="str">
        <f t="shared" si="12"/>
        <v/>
      </c>
    </row>
    <row r="68" spans="1:26" x14ac:dyDescent="0.25">
      <c r="A68" t="str">
        <f>IF(WORKING!C69=1,WORKING!B69,"")</f>
        <v/>
      </c>
      <c r="B68" t="str">
        <f t="shared" si="13"/>
        <v/>
      </c>
      <c r="C68" t="str">
        <f t="shared" si="13"/>
        <v/>
      </c>
      <c r="D68" t="str">
        <f t="shared" si="13"/>
        <v/>
      </c>
      <c r="E68" t="str">
        <f t="shared" si="13"/>
        <v/>
      </c>
      <c r="F68" t="str">
        <f t="shared" si="13"/>
        <v/>
      </c>
      <c r="G68" t="str">
        <f t="shared" si="13"/>
        <v/>
      </c>
      <c r="H68" t="str">
        <f t="shared" si="13"/>
        <v/>
      </c>
      <c r="I68" t="str">
        <f t="shared" si="13"/>
        <v/>
      </c>
      <c r="J68" t="str">
        <f t="shared" si="13"/>
        <v/>
      </c>
      <c r="K68" t="str">
        <f t="shared" si="13"/>
        <v/>
      </c>
      <c r="L68" t="str">
        <f t="shared" si="13"/>
        <v/>
      </c>
      <c r="M68" t="str">
        <f t="shared" si="13"/>
        <v/>
      </c>
      <c r="N68" t="str">
        <f t="shared" si="13"/>
        <v/>
      </c>
      <c r="O68" t="str">
        <f t="shared" si="13"/>
        <v/>
      </c>
      <c r="P68" t="str">
        <f t="shared" si="13"/>
        <v/>
      </c>
      <c r="Q68" t="str">
        <f t="shared" si="12"/>
        <v/>
      </c>
      <c r="R68" t="str">
        <f t="shared" si="12"/>
        <v/>
      </c>
      <c r="S68" t="str">
        <f t="shared" si="12"/>
        <v/>
      </c>
      <c r="T68" t="str">
        <f t="shared" si="12"/>
        <v/>
      </c>
      <c r="U68" t="str">
        <f t="shared" si="12"/>
        <v/>
      </c>
      <c r="V68" t="str">
        <f t="shared" si="12"/>
        <v/>
      </c>
      <c r="W68" t="str">
        <f t="shared" si="12"/>
        <v/>
      </c>
      <c r="X68" t="str">
        <f t="shared" si="12"/>
        <v/>
      </c>
      <c r="Y68" t="str">
        <f t="shared" si="12"/>
        <v/>
      </c>
      <c r="Z68" t="str">
        <f t="shared" si="12"/>
        <v/>
      </c>
    </row>
    <row r="69" spans="1:26" x14ac:dyDescent="0.25">
      <c r="A69" t="str">
        <f>IF(WORKING!C70=1,WORKING!B70,"")</f>
        <v/>
      </c>
      <c r="B69" t="str">
        <f t="shared" si="13"/>
        <v/>
      </c>
      <c r="C69" t="str">
        <f t="shared" si="13"/>
        <v/>
      </c>
      <c r="D69" t="str">
        <f t="shared" si="13"/>
        <v/>
      </c>
      <c r="E69" t="str">
        <f t="shared" si="13"/>
        <v/>
      </c>
      <c r="F69" t="str">
        <f t="shared" si="13"/>
        <v/>
      </c>
      <c r="G69" t="str">
        <f t="shared" si="13"/>
        <v/>
      </c>
      <c r="H69" t="str">
        <f t="shared" si="13"/>
        <v/>
      </c>
      <c r="I69" t="str">
        <f t="shared" si="13"/>
        <v/>
      </c>
      <c r="J69" t="str">
        <f t="shared" si="13"/>
        <v/>
      </c>
      <c r="K69" t="str">
        <f t="shared" si="13"/>
        <v/>
      </c>
      <c r="L69" t="str">
        <f t="shared" si="13"/>
        <v/>
      </c>
      <c r="M69" t="str">
        <f t="shared" si="13"/>
        <v/>
      </c>
      <c r="N69" t="str">
        <f t="shared" si="13"/>
        <v/>
      </c>
      <c r="O69" t="str">
        <f t="shared" si="13"/>
        <v/>
      </c>
      <c r="P69" t="str">
        <f t="shared" si="13"/>
        <v/>
      </c>
      <c r="Q69" t="str">
        <f t="shared" si="12"/>
        <v/>
      </c>
      <c r="R69" t="str">
        <f t="shared" si="12"/>
        <v/>
      </c>
      <c r="S69" t="str">
        <f t="shared" si="12"/>
        <v/>
      </c>
      <c r="T69" t="str">
        <f t="shared" si="12"/>
        <v/>
      </c>
      <c r="U69" t="str">
        <f t="shared" si="12"/>
        <v/>
      </c>
      <c r="V69" t="str">
        <f t="shared" si="12"/>
        <v/>
      </c>
      <c r="W69" t="str">
        <f t="shared" si="12"/>
        <v/>
      </c>
      <c r="X69" t="str">
        <f t="shared" si="12"/>
        <v/>
      </c>
      <c r="Y69" t="str">
        <f t="shared" si="12"/>
        <v/>
      </c>
      <c r="Z69" t="str">
        <f t="shared" si="12"/>
        <v/>
      </c>
    </row>
    <row r="70" spans="1:26" x14ac:dyDescent="0.25">
      <c r="A70" t="str">
        <f>IF(WORKING!C71=1,WORKING!B71,"")</f>
        <v/>
      </c>
      <c r="B70" t="str">
        <f t="shared" si="13"/>
        <v/>
      </c>
      <c r="C70" t="str">
        <f t="shared" si="13"/>
        <v/>
      </c>
      <c r="D70" t="str">
        <f t="shared" si="13"/>
        <v/>
      </c>
      <c r="E70" t="str">
        <f t="shared" si="13"/>
        <v/>
      </c>
      <c r="F70" t="str">
        <f t="shared" si="13"/>
        <v/>
      </c>
      <c r="G70" t="str">
        <f t="shared" si="13"/>
        <v/>
      </c>
      <c r="H70" t="str">
        <f t="shared" si="13"/>
        <v/>
      </c>
      <c r="I70" t="str">
        <f t="shared" si="13"/>
        <v/>
      </c>
      <c r="J70" t="str">
        <f t="shared" si="13"/>
        <v/>
      </c>
      <c r="K70" t="str">
        <f t="shared" si="13"/>
        <v/>
      </c>
      <c r="L70" t="str">
        <f t="shared" si="13"/>
        <v/>
      </c>
      <c r="M70" t="str">
        <f t="shared" si="13"/>
        <v/>
      </c>
      <c r="N70" t="str">
        <f t="shared" si="13"/>
        <v/>
      </c>
      <c r="O70" t="str">
        <f t="shared" si="13"/>
        <v/>
      </c>
      <c r="P70" t="str">
        <f t="shared" si="13"/>
        <v/>
      </c>
      <c r="Q70" t="str">
        <f t="shared" si="12"/>
        <v/>
      </c>
      <c r="R70" t="str">
        <f t="shared" si="12"/>
        <v/>
      </c>
      <c r="S70" t="str">
        <f t="shared" si="12"/>
        <v/>
      </c>
      <c r="T70" t="str">
        <f t="shared" si="12"/>
        <v/>
      </c>
      <c r="U70" t="str">
        <f t="shared" si="12"/>
        <v/>
      </c>
      <c r="V70" t="str">
        <f t="shared" si="12"/>
        <v/>
      </c>
      <c r="W70" t="str">
        <f t="shared" si="12"/>
        <v/>
      </c>
      <c r="X70" t="str">
        <f t="shared" si="12"/>
        <v/>
      </c>
      <c r="Y70" t="str">
        <f t="shared" si="12"/>
        <v/>
      </c>
      <c r="Z70" t="str">
        <f t="shared" si="12"/>
        <v/>
      </c>
    </row>
    <row r="71" spans="1:26" x14ac:dyDescent="0.25">
      <c r="A71" t="str">
        <f>IF(WORKING!C72=1,WORKING!B72,"")</f>
        <v/>
      </c>
      <c r="B71" t="str">
        <f t="shared" si="13"/>
        <v/>
      </c>
      <c r="C71" t="str">
        <f t="shared" si="13"/>
        <v/>
      </c>
      <c r="D71" t="str">
        <f t="shared" si="13"/>
        <v/>
      </c>
      <c r="E71" t="str">
        <f t="shared" si="13"/>
        <v/>
      </c>
      <c r="F71" t="str">
        <f t="shared" si="13"/>
        <v/>
      </c>
      <c r="G71" t="str">
        <f t="shared" si="13"/>
        <v/>
      </c>
      <c r="H71" t="str">
        <f t="shared" si="13"/>
        <v/>
      </c>
      <c r="I71" t="str">
        <f t="shared" si="13"/>
        <v/>
      </c>
      <c r="J71" t="str">
        <f t="shared" si="13"/>
        <v/>
      </c>
      <c r="K71" t="str">
        <f t="shared" si="13"/>
        <v/>
      </c>
      <c r="L71" t="str">
        <f t="shared" si="13"/>
        <v/>
      </c>
      <c r="M71" t="str">
        <f t="shared" si="13"/>
        <v/>
      </c>
      <c r="N71" t="str">
        <f t="shared" si="13"/>
        <v/>
      </c>
      <c r="O71" t="str">
        <f t="shared" si="13"/>
        <v/>
      </c>
      <c r="P71" t="str">
        <f t="shared" si="13"/>
        <v/>
      </c>
      <c r="Q71" t="str">
        <f t="shared" si="12"/>
        <v/>
      </c>
      <c r="R71" t="str">
        <f t="shared" si="12"/>
        <v/>
      </c>
      <c r="S71" t="str">
        <f t="shared" si="12"/>
        <v/>
      </c>
      <c r="T71" t="str">
        <f t="shared" si="12"/>
        <v/>
      </c>
      <c r="U71" t="str">
        <f t="shared" si="12"/>
        <v/>
      </c>
      <c r="V71" t="str">
        <f t="shared" si="12"/>
        <v/>
      </c>
      <c r="W71" t="str">
        <f t="shared" si="12"/>
        <v/>
      </c>
      <c r="X71" t="str">
        <f t="shared" si="12"/>
        <v/>
      </c>
      <c r="Y71" t="str">
        <f t="shared" si="12"/>
        <v/>
      </c>
      <c r="Z71" t="str">
        <f t="shared" si="12"/>
        <v/>
      </c>
    </row>
    <row r="72" spans="1:26" x14ac:dyDescent="0.25">
      <c r="A72" t="str">
        <f>IF(WORKING!C73=1,WORKING!B73,"")</f>
        <v/>
      </c>
      <c r="B72" t="str">
        <f t="shared" si="13"/>
        <v/>
      </c>
      <c r="C72" t="str">
        <f t="shared" si="13"/>
        <v/>
      </c>
      <c r="D72" t="str">
        <f t="shared" si="13"/>
        <v/>
      </c>
      <c r="E72" t="str">
        <f t="shared" si="13"/>
        <v/>
      </c>
      <c r="F72" t="str">
        <f t="shared" si="13"/>
        <v/>
      </c>
      <c r="G72" t="str">
        <f t="shared" si="13"/>
        <v/>
      </c>
      <c r="H72" t="str">
        <f t="shared" si="13"/>
        <v/>
      </c>
      <c r="I72" t="str">
        <f t="shared" si="13"/>
        <v/>
      </c>
      <c r="J72" t="str">
        <f t="shared" si="13"/>
        <v/>
      </c>
      <c r="K72" t="str">
        <f t="shared" si="13"/>
        <v/>
      </c>
      <c r="L72" t="str">
        <f t="shared" si="13"/>
        <v/>
      </c>
      <c r="M72" t="str">
        <f t="shared" si="13"/>
        <v/>
      </c>
      <c r="N72" t="str">
        <f t="shared" si="13"/>
        <v/>
      </c>
      <c r="O72" t="str">
        <f t="shared" si="13"/>
        <v/>
      </c>
      <c r="P72" t="str">
        <f t="shared" si="13"/>
        <v/>
      </c>
      <c r="Q72" t="str">
        <f t="shared" si="12"/>
        <v/>
      </c>
      <c r="R72" t="str">
        <f t="shared" si="12"/>
        <v/>
      </c>
      <c r="S72" t="str">
        <f t="shared" si="12"/>
        <v/>
      </c>
      <c r="T72" t="str">
        <f t="shared" si="12"/>
        <v/>
      </c>
      <c r="U72" t="str">
        <f t="shared" si="12"/>
        <v/>
      </c>
      <c r="V72" t="str">
        <f t="shared" si="12"/>
        <v/>
      </c>
      <c r="W72" t="str">
        <f t="shared" si="12"/>
        <v/>
      </c>
      <c r="X72" t="str">
        <f t="shared" si="12"/>
        <v/>
      </c>
      <c r="Y72" t="str">
        <f t="shared" si="12"/>
        <v/>
      </c>
      <c r="Z72" t="str">
        <f t="shared" si="12"/>
        <v/>
      </c>
    </row>
    <row r="73" spans="1:26" x14ac:dyDescent="0.25">
      <c r="A73" t="str">
        <f>IF(WORKING!C74=1,WORKING!B74,"")</f>
        <v/>
      </c>
      <c r="B73" t="str">
        <f t="shared" si="13"/>
        <v/>
      </c>
      <c r="C73" t="str">
        <f t="shared" si="13"/>
        <v/>
      </c>
      <c r="D73" t="str">
        <f t="shared" si="13"/>
        <v/>
      </c>
      <c r="E73" t="str">
        <f t="shared" si="13"/>
        <v/>
      </c>
      <c r="F73" t="str">
        <f t="shared" si="13"/>
        <v/>
      </c>
      <c r="G73" t="str">
        <f t="shared" si="13"/>
        <v/>
      </c>
      <c r="H73" t="str">
        <f t="shared" si="13"/>
        <v/>
      </c>
      <c r="I73" t="str">
        <f t="shared" si="13"/>
        <v/>
      </c>
      <c r="J73" t="str">
        <f t="shared" si="13"/>
        <v/>
      </c>
      <c r="K73" t="str">
        <f t="shared" si="13"/>
        <v/>
      </c>
      <c r="L73" t="str">
        <f t="shared" si="13"/>
        <v/>
      </c>
      <c r="M73" t="str">
        <f t="shared" si="13"/>
        <v/>
      </c>
      <c r="N73" t="str">
        <f t="shared" si="13"/>
        <v/>
      </c>
      <c r="O73" t="str">
        <f t="shared" si="13"/>
        <v/>
      </c>
      <c r="P73" t="str">
        <f t="shared" si="13"/>
        <v/>
      </c>
      <c r="Q73" t="str">
        <f t="shared" si="12"/>
        <v/>
      </c>
      <c r="R73" t="str">
        <f t="shared" si="12"/>
        <v/>
      </c>
      <c r="S73" t="str">
        <f t="shared" si="12"/>
        <v/>
      </c>
      <c r="T73" t="str">
        <f t="shared" si="12"/>
        <v/>
      </c>
      <c r="U73" t="str">
        <f t="shared" si="12"/>
        <v/>
      </c>
      <c r="V73" t="str">
        <f t="shared" si="12"/>
        <v/>
      </c>
      <c r="W73" t="str">
        <f t="shared" si="12"/>
        <v/>
      </c>
      <c r="X73" t="str">
        <f t="shared" si="12"/>
        <v/>
      </c>
      <c r="Y73" t="str">
        <f t="shared" si="12"/>
        <v/>
      </c>
      <c r="Z73" t="str">
        <f t="shared" si="12"/>
        <v/>
      </c>
    </row>
    <row r="74" spans="1:26" x14ac:dyDescent="0.25">
      <c r="A74" t="str">
        <f>IF(WORKING!C75=1,WORKING!B75,"")</f>
        <v/>
      </c>
      <c r="B74" t="str">
        <f t="shared" si="13"/>
        <v/>
      </c>
      <c r="C74" t="str">
        <f t="shared" si="13"/>
        <v/>
      </c>
      <c r="D74" t="str">
        <f t="shared" si="13"/>
        <v/>
      </c>
      <c r="E74" t="str">
        <f t="shared" si="13"/>
        <v/>
      </c>
      <c r="F74" t="str">
        <f t="shared" si="13"/>
        <v/>
      </c>
      <c r="G74" t="str">
        <f t="shared" si="13"/>
        <v/>
      </c>
      <c r="H74" t="str">
        <f t="shared" si="13"/>
        <v/>
      </c>
      <c r="I74" t="str">
        <f t="shared" si="13"/>
        <v/>
      </c>
      <c r="J74" t="str">
        <f t="shared" si="13"/>
        <v/>
      </c>
      <c r="K74" t="str">
        <f t="shared" si="13"/>
        <v/>
      </c>
      <c r="L74" t="str">
        <f t="shared" si="13"/>
        <v/>
      </c>
      <c r="M74" t="str">
        <f t="shared" si="13"/>
        <v/>
      </c>
      <c r="N74" t="str">
        <f t="shared" si="13"/>
        <v/>
      </c>
      <c r="O74" t="str">
        <f t="shared" si="13"/>
        <v/>
      </c>
      <c r="P74" t="str">
        <f t="shared" si="13"/>
        <v/>
      </c>
      <c r="Q74" t="str">
        <f t="shared" si="12"/>
        <v/>
      </c>
      <c r="R74" t="str">
        <f t="shared" si="12"/>
        <v/>
      </c>
      <c r="S74" t="str">
        <f t="shared" si="12"/>
        <v/>
      </c>
      <c r="T74" t="str">
        <f t="shared" si="12"/>
        <v/>
      </c>
      <c r="U74" t="str">
        <f t="shared" si="12"/>
        <v/>
      </c>
      <c r="V74" t="str">
        <f t="shared" si="12"/>
        <v/>
      </c>
      <c r="W74" t="str">
        <f t="shared" si="12"/>
        <v/>
      </c>
      <c r="X74" t="str">
        <f t="shared" si="12"/>
        <v/>
      </c>
      <c r="Y74" t="str">
        <f t="shared" si="12"/>
        <v/>
      </c>
      <c r="Z74" t="str">
        <f t="shared" si="12"/>
        <v/>
      </c>
    </row>
    <row r="75" spans="1:26" x14ac:dyDescent="0.25">
      <c r="A75" t="str">
        <f>IF(WORKING!C76=1,WORKING!B76,"")</f>
        <v/>
      </c>
      <c r="B75" t="str">
        <f t="shared" si="13"/>
        <v/>
      </c>
      <c r="C75" t="str">
        <f t="shared" si="13"/>
        <v/>
      </c>
      <c r="D75" t="str">
        <f t="shared" si="13"/>
        <v/>
      </c>
      <c r="E75" t="str">
        <f t="shared" si="13"/>
        <v/>
      </c>
      <c r="F75" t="str">
        <f t="shared" si="13"/>
        <v/>
      </c>
      <c r="G75" t="str">
        <f t="shared" si="13"/>
        <v/>
      </c>
      <c r="H75" t="str">
        <f t="shared" si="13"/>
        <v/>
      </c>
      <c r="I75" t="str">
        <f t="shared" si="13"/>
        <v/>
      </c>
      <c r="J75" t="str">
        <f t="shared" si="13"/>
        <v/>
      </c>
      <c r="K75" t="str">
        <f t="shared" si="13"/>
        <v/>
      </c>
      <c r="L75" t="str">
        <f t="shared" si="13"/>
        <v/>
      </c>
      <c r="M75" t="str">
        <f t="shared" si="13"/>
        <v/>
      </c>
      <c r="N75" t="str">
        <f t="shared" si="13"/>
        <v/>
      </c>
      <c r="O75" t="str">
        <f t="shared" si="13"/>
        <v/>
      </c>
      <c r="P75" t="str">
        <f t="shared" si="13"/>
        <v/>
      </c>
      <c r="Q75" t="str">
        <f t="shared" si="12"/>
        <v/>
      </c>
      <c r="R75" t="str">
        <f t="shared" si="12"/>
        <v/>
      </c>
      <c r="S75" t="str">
        <f t="shared" si="12"/>
        <v/>
      </c>
      <c r="T75" t="str">
        <f t="shared" si="12"/>
        <v/>
      </c>
      <c r="U75" t="str">
        <f t="shared" si="12"/>
        <v/>
      </c>
      <c r="V75" t="str">
        <f t="shared" si="12"/>
        <v/>
      </c>
      <c r="W75" t="str">
        <f t="shared" si="12"/>
        <v/>
      </c>
      <c r="X75" t="str">
        <f t="shared" si="12"/>
        <v/>
      </c>
      <c r="Y75" t="str">
        <f t="shared" si="12"/>
        <v/>
      </c>
      <c r="Z75" t="str">
        <f t="shared" si="12"/>
        <v/>
      </c>
    </row>
    <row r="76" spans="1:26" x14ac:dyDescent="0.25">
      <c r="A76" t="str">
        <f>IF(WORKING!C77=1,WORKING!B77,"")</f>
        <v/>
      </c>
      <c r="B76" t="str">
        <f t="shared" si="13"/>
        <v/>
      </c>
      <c r="C76" t="str">
        <f t="shared" si="13"/>
        <v/>
      </c>
      <c r="D76" t="str">
        <f t="shared" si="13"/>
        <v/>
      </c>
      <c r="E76" t="str">
        <f t="shared" si="13"/>
        <v/>
      </c>
      <c r="F76" t="str">
        <f t="shared" si="13"/>
        <v/>
      </c>
      <c r="G76" t="str">
        <f t="shared" si="13"/>
        <v/>
      </c>
      <c r="H76" t="str">
        <f t="shared" si="13"/>
        <v/>
      </c>
      <c r="I76" t="str">
        <f t="shared" si="13"/>
        <v/>
      </c>
      <c r="J76" t="str">
        <f t="shared" si="13"/>
        <v/>
      </c>
      <c r="K76" t="str">
        <f t="shared" si="13"/>
        <v/>
      </c>
      <c r="L76" t="str">
        <f t="shared" si="13"/>
        <v/>
      </c>
      <c r="M76" t="str">
        <f t="shared" si="13"/>
        <v/>
      </c>
      <c r="N76" t="str">
        <f t="shared" si="13"/>
        <v/>
      </c>
      <c r="O76" t="str">
        <f t="shared" si="13"/>
        <v/>
      </c>
      <c r="P76" t="str">
        <f t="shared" si="13"/>
        <v/>
      </c>
      <c r="Q76" t="str">
        <f t="shared" si="12"/>
        <v/>
      </c>
      <c r="R76" t="str">
        <f t="shared" si="12"/>
        <v/>
      </c>
      <c r="S76" t="str">
        <f t="shared" si="12"/>
        <v/>
      </c>
      <c r="T76" t="str">
        <f t="shared" si="12"/>
        <v/>
      </c>
      <c r="U76" t="str">
        <f t="shared" si="12"/>
        <v/>
      </c>
      <c r="V76" t="str">
        <f t="shared" si="12"/>
        <v/>
      </c>
      <c r="W76" t="str">
        <f t="shared" si="12"/>
        <v/>
      </c>
      <c r="X76" t="str">
        <f t="shared" si="12"/>
        <v/>
      </c>
      <c r="Y76" t="str">
        <f t="shared" si="12"/>
        <v/>
      </c>
      <c r="Z76" t="str">
        <f t="shared" si="12"/>
        <v/>
      </c>
    </row>
    <row r="77" spans="1:26" x14ac:dyDescent="0.25">
      <c r="A77" t="str">
        <f>IF(WORKING!C78=1,WORKING!B78,"")</f>
        <v/>
      </c>
      <c r="B77" t="str">
        <f t="shared" si="13"/>
        <v/>
      </c>
      <c r="C77" t="str">
        <f t="shared" si="13"/>
        <v/>
      </c>
      <c r="D77" t="str">
        <f t="shared" si="13"/>
        <v/>
      </c>
      <c r="E77" t="str">
        <f t="shared" si="13"/>
        <v/>
      </c>
      <c r="F77" t="str">
        <f t="shared" si="13"/>
        <v/>
      </c>
      <c r="G77" t="str">
        <f t="shared" si="13"/>
        <v/>
      </c>
      <c r="H77" t="str">
        <f t="shared" si="13"/>
        <v/>
      </c>
      <c r="I77" t="str">
        <f t="shared" si="13"/>
        <v/>
      </c>
      <c r="J77" t="str">
        <f t="shared" si="13"/>
        <v/>
      </c>
      <c r="K77" t="str">
        <f t="shared" si="13"/>
        <v/>
      </c>
      <c r="L77" t="str">
        <f t="shared" si="13"/>
        <v/>
      </c>
      <c r="M77" t="str">
        <f t="shared" si="13"/>
        <v/>
      </c>
      <c r="N77" t="str">
        <f t="shared" si="13"/>
        <v/>
      </c>
      <c r="O77" t="str">
        <f t="shared" si="13"/>
        <v/>
      </c>
      <c r="P77" t="str">
        <f t="shared" si="13"/>
        <v/>
      </c>
      <c r="Q77" t="str">
        <f t="shared" si="12"/>
        <v/>
      </c>
      <c r="R77" t="str">
        <f t="shared" si="12"/>
        <v/>
      </c>
      <c r="S77" t="str">
        <f t="shared" si="12"/>
        <v/>
      </c>
      <c r="T77" t="str">
        <f t="shared" si="12"/>
        <v/>
      </c>
      <c r="U77" t="str">
        <f t="shared" si="12"/>
        <v/>
      </c>
      <c r="V77" t="str">
        <f t="shared" si="12"/>
        <v/>
      </c>
      <c r="W77" t="str">
        <f t="shared" si="12"/>
        <v/>
      </c>
      <c r="X77" t="str">
        <f t="shared" si="12"/>
        <v/>
      </c>
      <c r="Y77" t="str">
        <f t="shared" si="12"/>
        <v/>
      </c>
      <c r="Z77" t="str">
        <f t="shared" si="12"/>
        <v/>
      </c>
    </row>
    <row r="78" spans="1:26" x14ac:dyDescent="0.25">
      <c r="A78" t="str">
        <f>IF(WORKING!C79=1,WORKING!B79,"")</f>
        <v/>
      </c>
      <c r="B78" t="str">
        <f t="shared" si="13"/>
        <v/>
      </c>
      <c r="C78" t="str">
        <f t="shared" si="13"/>
        <v/>
      </c>
      <c r="D78" t="str">
        <f t="shared" si="13"/>
        <v/>
      </c>
      <c r="E78" t="str">
        <f t="shared" si="13"/>
        <v/>
      </c>
      <c r="F78" t="str">
        <f t="shared" si="13"/>
        <v/>
      </c>
      <c r="G78" t="str">
        <f t="shared" si="13"/>
        <v/>
      </c>
      <c r="H78" t="str">
        <f t="shared" si="13"/>
        <v/>
      </c>
      <c r="I78" t="str">
        <f t="shared" si="13"/>
        <v/>
      </c>
      <c r="J78" t="str">
        <f t="shared" si="13"/>
        <v/>
      </c>
      <c r="K78" t="str">
        <f t="shared" si="13"/>
        <v/>
      </c>
      <c r="L78" t="str">
        <f t="shared" si="13"/>
        <v/>
      </c>
      <c r="M78" t="str">
        <f t="shared" si="13"/>
        <v/>
      </c>
      <c r="N78" t="str">
        <f t="shared" si="13"/>
        <v/>
      </c>
      <c r="O78" t="str">
        <f t="shared" si="13"/>
        <v/>
      </c>
      <c r="P78" t="str">
        <f t="shared" si="13"/>
        <v/>
      </c>
      <c r="Q78" t="str">
        <f t="shared" si="12"/>
        <v/>
      </c>
      <c r="R78" t="str">
        <f t="shared" si="12"/>
        <v/>
      </c>
      <c r="S78" t="str">
        <f t="shared" si="12"/>
        <v/>
      </c>
      <c r="T78" t="str">
        <f t="shared" si="12"/>
        <v/>
      </c>
      <c r="U78" t="str">
        <f t="shared" si="12"/>
        <v/>
      </c>
      <c r="V78" t="str">
        <f t="shared" si="12"/>
        <v/>
      </c>
      <c r="W78" t="str">
        <f t="shared" si="12"/>
        <v/>
      </c>
      <c r="X78" t="str">
        <f t="shared" si="12"/>
        <v/>
      </c>
      <c r="Y78" t="str">
        <f t="shared" si="12"/>
        <v/>
      </c>
      <c r="Z78" t="str">
        <f t="shared" si="12"/>
        <v/>
      </c>
    </row>
    <row r="79" spans="1:26" x14ac:dyDescent="0.25">
      <c r="A79" t="str">
        <f>IF(WORKING!C80=1,WORKING!B80,"")</f>
        <v/>
      </c>
      <c r="B79" t="str">
        <f t="shared" si="13"/>
        <v/>
      </c>
      <c r="C79" t="str">
        <f t="shared" si="13"/>
        <v/>
      </c>
      <c r="D79" t="str">
        <f t="shared" si="13"/>
        <v/>
      </c>
      <c r="E79" t="str">
        <f t="shared" si="13"/>
        <v/>
      </c>
      <c r="F79" t="str">
        <f t="shared" si="13"/>
        <v/>
      </c>
      <c r="G79" t="str">
        <f t="shared" si="13"/>
        <v/>
      </c>
      <c r="H79" t="str">
        <f t="shared" si="13"/>
        <v/>
      </c>
      <c r="I79" t="str">
        <f t="shared" si="13"/>
        <v/>
      </c>
      <c r="J79" t="str">
        <f t="shared" si="13"/>
        <v/>
      </c>
      <c r="K79" t="str">
        <f t="shared" si="13"/>
        <v/>
      </c>
      <c r="L79" t="str">
        <f t="shared" si="13"/>
        <v/>
      </c>
      <c r="M79" t="str">
        <f t="shared" si="13"/>
        <v/>
      </c>
      <c r="N79" t="str">
        <f t="shared" si="13"/>
        <v/>
      </c>
      <c r="O79" t="str">
        <f t="shared" si="13"/>
        <v/>
      </c>
      <c r="P79" t="str">
        <f t="shared" si="13"/>
        <v/>
      </c>
      <c r="Q79" t="str">
        <f t="shared" si="12"/>
        <v/>
      </c>
      <c r="R79" t="str">
        <f t="shared" si="12"/>
        <v/>
      </c>
      <c r="S79" t="str">
        <f t="shared" si="12"/>
        <v/>
      </c>
      <c r="T79" t="str">
        <f t="shared" si="12"/>
        <v/>
      </c>
      <c r="U79" t="str">
        <f t="shared" si="12"/>
        <v/>
      </c>
      <c r="V79" t="str">
        <f t="shared" si="12"/>
        <v/>
      </c>
      <c r="W79" t="str">
        <f t="shared" si="12"/>
        <v/>
      </c>
      <c r="X79" t="str">
        <f t="shared" si="12"/>
        <v/>
      </c>
      <c r="Y79" t="str">
        <f t="shared" si="12"/>
        <v/>
      </c>
      <c r="Z79" t="str">
        <f t="shared" si="12"/>
        <v/>
      </c>
    </row>
    <row r="80" spans="1:26" x14ac:dyDescent="0.25">
      <c r="A80" t="str">
        <f>IF(WORKING!C81=1,WORKING!B81,"")</f>
        <v/>
      </c>
      <c r="B80" t="str">
        <f t="shared" si="13"/>
        <v/>
      </c>
      <c r="C80" t="str">
        <f t="shared" si="13"/>
        <v/>
      </c>
      <c r="D80" t="str">
        <f t="shared" si="13"/>
        <v/>
      </c>
      <c r="E80" t="str">
        <f t="shared" si="13"/>
        <v/>
      </c>
      <c r="F80" t="str">
        <f t="shared" si="13"/>
        <v/>
      </c>
      <c r="G80" t="str">
        <f t="shared" si="13"/>
        <v/>
      </c>
      <c r="H80" t="str">
        <f t="shared" si="13"/>
        <v/>
      </c>
      <c r="I80" t="str">
        <f t="shared" si="13"/>
        <v/>
      </c>
      <c r="J80" t="str">
        <f t="shared" si="13"/>
        <v/>
      </c>
      <c r="K80" t="str">
        <f t="shared" si="13"/>
        <v/>
      </c>
      <c r="L80" t="str">
        <f t="shared" si="13"/>
        <v/>
      </c>
      <c r="M80" t="str">
        <f t="shared" si="13"/>
        <v/>
      </c>
      <c r="N80" t="str">
        <f t="shared" si="13"/>
        <v/>
      </c>
      <c r="O80" t="str">
        <f t="shared" si="13"/>
        <v/>
      </c>
      <c r="P80" t="str">
        <f t="shared" si="13"/>
        <v/>
      </c>
      <c r="Q80" t="str">
        <f t="shared" si="12"/>
        <v/>
      </c>
      <c r="R80" t="str">
        <f t="shared" si="12"/>
        <v/>
      </c>
      <c r="S80" t="str">
        <f t="shared" si="12"/>
        <v/>
      </c>
      <c r="T80" t="str">
        <f t="shared" si="12"/>
        <v/>
      </c>
      <c r="U80" t="str">
        <f t="shared" si="12"/>
        <v/>
      </c>
      <c r="V80" t="str">
        <f t="shared" si="12"/>
        <v/>
      </c>
      <c r="W80" t="str">
        <f t="shared" si="12"/>
        <v/>
      </c>
      <c r="X80" t="str">
        <f t="shared" si="12"/>
        <v/>
      </c>
      <c r="Y80" t="str">
        <f t="shared" si="12"/>
        <v/>
      </c>
      <c r="Z80" t="str">
        <f t="shared" si="12"/>
        <v/>
      </c>
    </row>
    <row r="81" spans="1:26" x14ac:dyDescent="0.25">
      <c r="A81" t="str">
        <f>IF(WORKING!C82=1,WORKING!B82,"")</f>
        <v/>
      </c>
      <c r="B81" t="str">
        <f t="shared" si="13"/>
        <v/>
      </c>
      <c r="C81" t="str">
        <f t="shared" si="13"/>
        <v/>
      </c>
      <c r="D81" t="str">
        <f t="shared" si="13"/>
        <v/>
      </c>
      <c r="E81" t="str">
        <f t="shared" si="13"/>
        <v/>
      </c>
      <c r="F81" t="str">
        <f t="shared" si="13"/>
        <v/>
      </c>
      <c r="G81" t="str">
        <f t="shared" si="13"/>
        <v/>
      </c>
      <c r="H81" t="str">
        <f t="shared" si="13"/>
        <v/>
      </c>
      <c r="I81" t="str">
        <f t="shared" si="13"/>
        <v/>
      </c>
      <c r="J81" t="str">
        <f t="shared" si="13"/>
        <v/>
      </c>
      <c r="K81" t="str">
        <f t="shared" si="13"/>
        <v/>
      </c>
      <c r="L81" t="str">
        <f t="shared" si="13"/>
        <v/>
      </c>
      <c r="M81" t="str">
        <f t="shared" si="13"/>
        <v/>
      </c>
      <c r="N81" t="str">
        <f t="shared" si="13"/>
        <v/>
      </c>
      <c r="O81" t="str">
        <f t="shared" si="13"/>
        <v/>
      </c>
      <c r="P81" t="str">
        <f t="shared" si="13"/>
        <v/>
      </c>
      <c r="Q81" t="str">
        <f t="shared" si="12"/>
        <v/>
      </c>
      <c r="R81" t="str">
        <f t="shared" si="12"/>
        <v/>
      </c>
      <c r="S81" t="str">
        <f t="shared" si="12"/>
        <v/>
      </c>
      <c r="T81" t="str">
        <f t="shared" si="12"/>
        <v/>
      </c>
      <c r="U81" t="str">
        <f t="shared" si="12"/>
        <v/>
      </c>
      <c r="V81" t="str">
        <f t="shared" si="12"/>
        <v/>
      </c>
      <c r="W81" t="str">
        <f t="shared" si="12"/>
        <v/>
      </c>
      <c r="X81" t="str">
        <f t="shared" si="12"/>
        <v/>
      </c>
      <c r="Y81" t="str">
        <f t="shared" si="12"/>
        <v/>
      </c>
      <c r="Z81" t="str">
        <f t="shared" si="12"/>
        <v/>
      </c>
    </row>
    <row r="82" spans="1:26" x14ac:dyDescent="0.25">
      <c r="A82" t="str">
        <f>IF(WORKING!C83=1,WORKING!B83,"")</f>
        <v/>
      </c>
      <c r="B82" t="str">
        <f t="shared" si="13"/>
        <v/>
      </c>
      <c r="C82" t="str">
        <f t="shared" si="13"/>
        <v/>
      </c>
      <c r="D82" t="str">
        <f t="shared" si="13"/>
        <v/>
      </c>
      <c r="E82" t="str">
        <f t="shared" si="13"/>
        <v/>
      </c>
      <c r="F82" t="str">
        <f t="shared" si="13"/>
        <v/>
      </c>
      <c r="G82" t="str">
        <f t="shared" si="13"/>
        <v/>
      </c>
      <c r="H82" t="str">
        <f t="shared" si="13"/>
        <v/>
      </c>
      <c r="I82" t="str">
        <f t="shared" si="13"/>
        <v/>
      </c>
      <c r="J82" t="str">
        <f t="shared" si="13"/>
        <v/>
      </c>
      <c r="K82" t="str">
        <f t="shared" si="13"/>
        <v/>
      </c>
      <c r="L82" t="str">
        <f t="shared" si="13"/>
        <v/>
      </c>
      <c r="M82" t="str">
        <f t="shared" si="13"/>
        <v/>
      </c>
      <c r="N82" t="str">
        <f t="shared" si="13"/>
        <v/>
      </c>
      <c r="O82" t="str">
        <f t="shared" si="13"/>
        <v/>
      </c>
      <c r="P82" t="str">
        <f t="shared" si="13"/>
        <v/>
      </c>
      <c r="Q82" t="str">
        <f t="shared" si="13"/>
        <v/>
      </c>
      <c r="R82" t="str">
        <f t="shared" ref="R82:Z95" si="14">IF(OR(Q82="",Q82=R81),IF(Q83=R81,"",Q83),Q82)</f>
        <v/>
      </c>
      <c r="S82" t="str">
        <f t="shared" si="14"/>
        <v/>
      </c>
      <c r="T82" t="str">
        <f t="shared" si="14"/>
        <v/>
      </c>
      <c r="U82" t="str">
        <f t="shared" si="14"/>
        <v/>
      </c>
      <c r="V82" t="str">
        <f t="shared" si="14"/>
        <v/>
      </c>
      <c r="W82" t="str">
        <f t="shared" si="14"/>
        <v/>
      </c>
      <c r="X82" t="str">
        <f t="shared" si="14"/>
        <v/>
      </c>
      <c r="Y82" t="str">
        <f t="shared" si="14"/>
        <v/>
      </c>
      <c r="Z82" t="str">
        <f t="shared" si="14"/>
        <v/>
      </c>
    </row>
    <row r="83" spans="1:26" x14ac:dyDescent="0.25">
      <c r="A83" t="str">
        <f>IF(WORKING!C84=1,WORKING!B84,"")</f>
        <v/>
      </c>
      <c r="B83" t="str">
        <f t="shared" ref="B83:Q95" si="15">IF(OR(A83="",A83=B82),IF(A84=B82,"",A84),A83)</f>
        <v/>
      </c>
      <c r="C83" t="str">
        <f t="shared" si="15"/>
        <v/>
      </c>
      <c r="D83" t="str">
        <f t="shared" si="15"/>
        <v/>
      </c>
      <c r="E83" t="str">
        <f t="shared" si="15"/>
        <v/>
      </c>
      <c r="F83" t="str">
        <f t="shared" si="15"/>
        <v/>
      </c>
      <c r="G83" t="str">
        <f t="shared" si="15"/>
        <v/>
      </c>
      <c r="H83" t="str">
        <f t="shared" si="15"/>
        <v/>
      </c>
      <c r="I83" t="str">
        <f t="shared" si="15"/>
        <v/>
      </c>
      <c r="J83" t="str">
        <f t="shared" si="15"/>
        <v/>
      </c>
      <c r="K83" t="str">
        <f t="shared" si="15"/>
        <v/>
      </c>
      <c r="L83" t="str">
        <f t="shared" si="15"/>
        <v/>
      </c>
      <c r="M83" t="str">
        <f t="shared" si="15"/>
        <v/>
      </c>
      <c r="N83" t="str">
        <f t="shared" si="15"/>
        <v/>
      </c>
      <c r="O83" t="str">
        <f t="shared" si="15"/>
        <v/>
      </c>
      <c r="P83" t="str">
        <f t="shared" si="15"/>
        <v/>
      </c>
      <c r="Q83" t="str">
        <f t="shared" si="15"/>
        <v/>
      </c>
      <c r="R83" t="str">
        <f t="shared" si="14"/>
        <v/>
      </c>
      <c r="S83" t="str">
        <f t="shared" si="14"/>
        <v/>
      </c>
      <c r="T83" t="str">
        <f t="shared" si="14"/>
        <v/>
      </c>
      <c r="U83" t="str">
        <f t="shared" si="14"/>
        <v/>
      </c>
      <c r="V83" t="str">
        <f t="shared" si="14"/>
        <v/>
      </c>
      <c r="W83" t="str">
        <f t="shared" si="14"/>
        <v/>
      </c>
      <c r="X83" t="str">
        <f t="shared" si="14"/>
        <v/>
      </c>
      <c r="Y83" t="str">
        <f t="shared" si="14"/>
        <v/>
      </c>
      <c r="Z83" t="str">
        <f t="shared" si="14"/>
        <v/>
      </c>
    </row>
    <row r="84" spans="1:26" x14ac:dyDescent="0.25">
      <c r="A84" t="str">
        <f>IF(WORKING!C85=1,WORKING!B85,"")</f>
        <v/>
      </c>
      <c r="B84" t="str">
        <f t="shared" si="15"/>
        <v/>
      </c>
      <c r="C84" t="str">
        <f t="shared" si="15"/>
        <v/>
      </c>
      <c r="D84" t="str">
        <f t="shared" si="15"/>
        <v/>
      </c>
      <c r="E84" t="str">
        <f t="shared" si="15"/>
        <v/>
      </c>
      <c r="F84" t="str">
        <f t="shared" si="15"/>
        <v/>
      </c>
      <c r="G84" t="str">
        <f t="shared" si="15"/>
        <v/>
      </c>
      <c r="H84" t="str">
        <f t="shared" si="15"/>
        <v/>
      </c>
      <c r="I84" t="str">
        <f t="shared" si="15"/>
        <v/>
      </c>
      <c r="J84" t="str">
        <f t="shared" si="15"/>
        <v/>
      </c>
      <c r="K84" t="str">
        <f t="shared" si="15"/>
        <v/>
      </c>
      <c r="L84" t="str">
        <f t="shared" si="15"/>
        <v/>
      </c>
      <c r="M84" t="str">
        <f t="shared" si="15"/>
        <v/>
      </c>
      <c r="N84" t="str">
        <f t="shared" si="15"/>
        <v/>
      </c>
      <c r="O84" t="str">
        <f t="shared" si="15"/>
        <v/>
      </c>
      <c r="P84" t="str">
        <f t="shared" si="15"/>
        <v/>
      </c>
      <c r="Q84" t="str">
        <f t="shared" si="15"/>
        <v/>
      </c>
      <c r="R84" t="str">
        <f t="shared" si="14"/>
        <v/>
      </c>
      <c r="S84" t="str">
        <f t="shared" si="14"/>
        <v/>
      </c>
      <c r="T84" t="str">
        <f t="shared" si="14"/>
        <v/>
      </c>
      <c r="U84" t="str">
        <f t="shared" si="14"/>
        <v/>
      </c>
      <c r="V84" t="str">
        <f t="shared" si="14"/>
        <v/>
      </c>
      <c r="W84" t="str">
        <f t="shared" si="14"/>
        <v/>
      </c>
      <c r="X84" t="str">
        <f t="shared" si="14"/>
        <v/>
      </c>
      <c r="Y84" t="str">
        <f t="shared" si="14"/>
        <v/>
      </c>
      <c r="Z84" t="str">
        <f t="shared" si="14"/>
        <v/>
      </c>
    </row>
    <row r="85" spans="1:26" x14ac:dyDescent="0.25">
      <c r="A85" t="str">
        <f>IF(WORKING!C86=1,WORKING!B86,"")</f>
        <v/>
      </c>
      <c r="B85" t="str">
        <f t="shared" si="15"/>
        <v/>
      </c>
      <c r="C85" t="str">
        <f t="shared" si="15"/>
        <v/>
      </c>
      <c r="D85" t="str">
        <f t="shared" si="15"/>
        <v/>
      </c>
      <c r="E85" t="str">
        <f t="shared" si="15"/>
        <v/>
      </c>
      <c r="F85" t="str">
        <f t="shared" si="15"/>
        <v/>
      </c>
      <c r="G85" t="str">
        <f t="shared" si="15"/>
        <v/>
      </c>
      <c r="H85" t="str">
        <f t="shared" si="15"/>
        <v/>
      </c>
      <c r="I85" t="str">
        <f t="shared" si="15"/>
        <v/>
      </c>
      <c r="J85" t="str">
        <f t="shared" si="15"/>
        <v/>
      </c>
      <c r="K85" t="str">
        <f t="shared" si="15"/>
        <v/>
      </c>
      <c r="L85" t="str">
        <f t="shared" si="15"/>
        <v/>
      </c>
      <c r="M85" t="str">
        <f t="shared" si="15"/>
        <v/>
      </c>
      <c r="N85" t="str">
        <f t="shared" si="15"/>
        <v/>
      </c>
      <c r="O85" t="str">
        <f t="shared" si="15"/>
        <v/>
      </c>
      <c r="P85" t="str">
        <f t="shared" si="15"/>
        <v/>
      </c>
      <c r="Q85" t="str">
        <f t="shared" si="15"/>
        <v/>
      </c>
      <c r="R85" t="str">
        <f t="shared" si="14"/>
        <v/>
      </c>
      <c r="S85" t="str">
        <f t="shared" si="14"/>
        <v/>
      </c>
      <c r="T85" t="str">
        <f t="shared" si="14"/>
        <v/>
      </c>
      <c r="U85" t="str">
        <f t="shared" si="14"/>
        <v/>
      </c>
      <c r="V85" t="str">
        <f t="shared" si="14"/>
        <v/>
      </c>
      <c r="W85" t="str">
        <f t="shared" si="14"/>
        <v/>
      </c>
      <c r="X85" t="str">
        <f t="shared" si="14"/>
        <v/>
      </c>
      <c r="Y85" t="str">
        <f t="shared" si="14"/>
        <v/>
      </c>
      <c r="Z85" t="str">
        <f t="shared" si="14"/>
        <v/>
      </c>
    </row>
    <row r="86" spans="1:26" x14ac:dyDescent="0.25">
      <c r="A86" t="str">
        <f>IF(WORKING!C87=1,WORKING!B87,"")</f>
        <v/>
      </c>
      <c r="B86" t="str">
        <f t="shared" si="15"/>
        <v/>
      </c>
      <c r="C86" t="str">
        <f t="shared" si="15"/>
        <v/>
      </c>
      <c r="D86" t="str">
        <f t="shared" si="15"/>
        <v/>
      </c>
      <c r="E86" t="str">
        <f t="shared" si="15"/>
        <v/>
      </c>
      <c r="F86" t="str">
        <f t="shared" si="15"/>
        <v/>
      </c>
      <c r="G86" t="str">
        <f t="shared" si="15"/>
        <v/>
      </c>
      <c r="H86" t="str">
        <f t="shared" si="15"/>
        <v/>
      </c>
      <c r="I86" t="str">
        <f t="shared" si="15"/>
        <v/>
      </c>
      <c r="J86" t="str">
        <f t="shared" si="15"/>
        <v/>
      </c>
      <c r="K86" t="str">
        <f t="shared" si="15"/>
        <v/>
      </c>
      <c r="L86" t="str">
        <f t="shared" si="15"/>
        <v/>
      </c>
      <c r="M86" t="str">
        <f t="shared" si="15"/>
        <v/>
      </c>
      <c r="N86" t="str">
        <f t="shared" si="15"/>
        <v/>
      </c>
      <c r="O86" t="str">
        <f t="shared" si="15"/>
        <v/>
      </c>
      <c r="P86" t="str">
        <f t="shared" si="15"/>
        <v/>
      </c>
      <c r="Q86" t="str">
        <f t="shared" si="15"/>
        <v/>
      </c>
      <c r="R86" t="str">
        <f t="shared" si="14"/>
        <v/>
      </c>
      <c r="S86" t="str">
        <f t="shared" si="14"/>
        <v/>
      </c>
      <c r="T86" t="str">
        <f t="shared" si="14"/>
        <v/>
      </c>
      <c r="U86" t="str">
        <f t="shared" si="14"/>
        <v/>
      </c>
      <c r="V86" t="str">
        <f t="shared" si="14"/>
        <v/>
      </c>
      <c r="W86" t="str">
        <f t="shared" si="14"/>
        <v/>
      </c>
      <c r="X86" t="str">
        <f t="shared" si="14"/>
        <v/>
      </c>
      <c r="Y86" t="str">
        <f t="shared" si="14"/>
        <v/>
      </c>
      <c r="Z86" t="str">
        <f t="shared" si="14"/>
        <v/>
      </c>
    </row>
    <row r="87" spans="1:26" x14ac:dyDescent="0.25">
      <c r="A87" t="str">
        <f>IF(WORKING!C88=1,WORKING!B88,"")</f>
        <v/>
      </c>
      <c r="B87" t="str">
        <f t="shared" si="15"/>
        <v/>
      </c>
      <c r="C87" t="str">
        <f t="shared" si="15"/>
        <v/>
      </c>
      <c r="D87" t="str">
        <f t="shared" si="15"/>
        <v/>
      </c>
      <c r="E87" t="str">
        <f t="shared" si="15"/>
        <v/>
      </c>
      <c r="F87" t="str">
        <f t="shared" si="15"/>
        <v/>
      </c>
      <c r="G87" t="str">
        <f t="shared" si="15"/>
        <v/>
      </c>
      <c r="H87" t="str">
        <f t="shared" si="15"/>
        <v/>
      </c>
      <c r="I87" t="str">
        <f t="shared" si="15"/>
        <v/>
      </c>
      <c r="J87" t="str">
        <f t="shared" si="15"/>
        <v/>
      </c>
      <c r="K87" t="str">
        <f t="shared" si="15"/>
        <v/>
      </c>
      <c r="L87" t="str">
        <f t="shared" si="15"/>
        <v/>
      </c>
      <c r="M87" t="str">
        <f t="shared" si="15"/>
        <v/>
      </c>
      <c r="N87" t="str">
        <f t="shared" si="15"/>
        <v/>
      </c>
      <c r="O87" t="str">
        <f t="shared" si="15"/>
        <v/>
      </c>
      <c r="P87" t="str">
        <f t="shared" si="15"/>
        <v/>
      </c>
      <c r="Q87" t="str">
        <f t="shared" si="15"/>
        <v/>
      </c>
      <c r="R87" t="str">
        <f t="shared" si="14"/>
        <v/>
      </c>
      <c r="S87" t="str">
        <f t="shared" si="14"/>
        <v/>
      </c>
      <c r="T87" t="str">
        <f t="shared" si="14"/>
        <v/>
      </c>
      <c r="U87" t="str">
        <f t="shared" si="14"/>
        <v/>
      </c>
      <c r="V87" t="str">
        <f t="shared" si="14"/>
        <v/>
      </c>
      <c r="W87" t="str">
        <f t="shared" si="14"/>
        <v/>
      </c>
      <c r="X87" t="str">
        <f t="shared" si="14"/>
        <v/>
      </c>
      <c r="Y87" t="str">
        <f t="shared" si="14"/>
        <v/>
      </c>
      <c r="Z87" t="str">
        <f t="shared" si="14"/>
        <v/>
      </c>
    </row>
    <row r="88" spans="1:26" x14ac:dyDescent="0.25">
      <c r="A88" t="str">
        <f>IF(WORKING!C89=1,WORKING!B89,"")</f>
        <v/>
      </c>
      <c r="B88" t="str">
        <f t="shared" si="15"/>
        <v/>
      </c>
      <c r="C88" t="str">
        <f t="shared" si="15"/>
        <v/>
      </c>
      <c r="D88" t="str">
        <f t="shared" si="15"/>
        <v/>
      </c>
      <c r="E88" t="str">
        <f t="shared" si="15"/>
        <v/>
      </c>
      <c r="F88" t="str">
        <f t="shared" si="15"/>
        <v/>
      </c>
      <c r="G88" t="str">
        <f t="shared" si="15"/>
        <v/>
      </c>
      <c r="H88" t="str">
        <f t="shared" si="15"/>
        <v/>
      </c>
      <c r="I88" t="str">
        <f t="shared" si="15"/>
        <v/>
      </c>
      <c r="J88" t="str">
        <f t="shared" si="15"/>
        <v/>
      </c>
      <c r="K88" t="str">
        <f t="shared" si="15"/>
        <v/>
      </c>
      <c r="L88" t="str">
        <f t="shared" si="15"/>
        <v/>
      </c>
      <c r="M88" t="str">
        <f t="shared" si="15"/>
        <v/>
      </c>
      <c r="N88" t="str">
        <f t="shared" si="15"/>
        <v/>
      </c>
      <c r="O88" t="str">
        <f t="shared" si="15"/>
        <v/>
      </c>
      <c r="P88" t="str">
        <f t="shared" si="15"/>
        <v/>
      </c>
      <c r="Q88" t="str">
        <f t="shared" si="15"/>
        <v/>
      </c>
      <c r="R88" t="str">
        <f t="shared" si="14"/>
        <v/>
      </c>
      <c r="S88" t="str">
        <f t="shared" si="14"/>
        <v/>
      </c>
      <c r="T88" t="str">
        <f t="shared" si="14"/>
        <v/>
      </c>
      <c r="U88" t="str">
        <f t="shared" si="14"/>
        <v/>
      </c>
      <c r="V88" t="str">
        <f t="shared" si="14"/>
        <v/>
      </c>
      <c r="W88" t="str">
        <f t="shared" si="14"/>
        <v/>
      </c>
      <c r="X88" t="str">
        <f t="shared" si="14"/>
        <v/>
      </c>
      <c r="Y88" t="str">
        <f t="shared" si="14"/>
        <v/>
      </c>
      <c r="Z88" t="str">
        <f t="shared" si="14"/>
        <v/>
      </c>
    </row>
    <row r="89" spans="1:26" x14ac:dyDescent="0.25">
      <c r="A89" t="str">
        <f>IF(WORKING!C90=1,WORKING!B90,"")</f>
        <v/>
      </c>
      <c r="B89" t="str">
        <f t="shared" si="15"/>
        <v/>
      </c>
      <c r="C89" t="str">
        <f t="shared" si="15"/>
        <v/>
      </c>
      <c r="D89" t="str">
        <f t="shared" si="15"/>
        <v/>
      </c>
      <c r="E89" t="str">
        <f t="shared" si="15"/>
        <v/>
      </c>
      <c r="F89" t="str">
        <f t="shared" si="15"/>
        <v/>
      </c>
      <c r="G89" t="str">
        <f t="shared" si="15"/>
        <v/>
      </c>
      <c r="H89" t="str">
        <f t="shared" si="15"/>
        <v/>
      </c>
      <c r="I89" t="str">
        <f t="shared" si="15"/>
        <v/>
      </c>
      <c r="J89" t="str">
        <f t="shared" si="15"/>
        <v/>
      </c>
      <c r="K89" t="str">
        <f t="shared" si="15"/>
        <v/>
      </c>
      <c r="L89" t="str">
        <f t="shared" si="15"/>
        <v/>
      </c>
      <c r="M89" t="str">
        <f t="shared" si="15"/>
        <v/>
      </c>
      <c r="N89" t="str">
        <f t="shared" si="15"/>
        <v/>
      </c>
      <c r="O89" t="str">
        <f t="shared" si="15"/>
        <v/>
      </c>
      <c r="P89" t="str">
        <f t="shared" si="15"/>
        <v/>
      </c>
      <c r="Q89" t="str">
        <f t="shared" si="15"/>
        <v/>
      </c>
      <c r="R89" t="str">
        <f t="shared" si="14"/>
        <v/>
      </c>
      <c r="S89" t="str">
        <f t="shared" si="14"/>
        <v/>
      </c>
      <c r="T89" t="str">
        <f t="shared" si="14"/>
        <v/>
      </c>
      <c r="U89" t="str">
        <f t="shared" si="14"/>
        <v/>
      </c>
      <c r="V89" t="str">
        <f t="shared" si="14"/>
        <v/>
      </c>
      <c r="W89" t="str">
        <f t="shared" si="14"/>
        <v/>
      </c>
      <c r="X89" t="str">
        <f t="shared" si="14"/>
        <v/>
      </c>
      <c r="Y89" t="str">
        <f t="shared" si="14"/>
        <v/>
      </c>
      <c r="Z89" t="str">
        <f t="shared" si="14"/>
        <v/>
      </c>
    </row>
    <row r="90" spans="1:26" x14ac:dyDescent="0.25">
      <c r="A90" t="str">
        <f>IF(WORKING!C91=1,WORKING!B91,"")</f>
        <v/>
      </c>
      <c r="B90" t="str">
        <f t="shared" si="15"/>
        <v/>
      </c>
      <c r="C90" t="str">
        <f t="shared" si="15"/>
        <v/>
      </c>
      <c r="D90" t="str">
        <f t="shared" si="15"/>
        <v/>
      </c>
      <c r="E90" t="str">
        <f t="shared" si="15"/>
        <v/>
      </c>
      <c r="F90" t="str">
        <f t="shared" si="15"/>
        <v/>
      </c>
      <c r="G90" t="str">
        <f t="shared" si="15"/>
        <v/>
      </c>
      <c r="H90" t="str">
        <f t="shared" si="15"/>
        <v/>
      </c>
      <c r="I90" t="str">
        <f t="shared" si="15"/>
        <v/>
      </c>
      <c r="J90" t="str">
        <f t="shared" si="15"/>
        <v/>
      </c>
      <c r="K90" t="str">
        <f t="shared" si="15"/>
        <v/>
      </c>
      <c r="L90" t="str">
        <f t="shared" si="15"/>
        <v/>
      </c>
      <c r="M90" t="str">
        <f t="shared" si="15"/>
        <v/>
      </c>
      <c r="N90" t="str">
        <f t="shared" si="15"/>
        <v/>
      </c>
      <c r="O90" t="str">
        <f t="shared" si="15"/>
        <v/>
      </c>
      <c r="P90" t="str">
        <f t="shared" si="15"/>
        <v/>
      </c>
      <c r="Q90" t="str">
        <f t="shared" si="15"/>
        <v/>
      </c>
      <c r="R90" t="str">
        <f t="shared" si="14"/>
        <v/>
      </c>
      <c r="S90" t="str">
        <f t="shared" si="14"/>
        <v/>
      </c>
      <c r="T90" t="str">
        <f t="shared" si="14"/>
        <v/>
      </c>
      <c r="U90" t="str">
        <f t="shared" si="14"/>
        <v/>
      </c>
      <c r="V90" t="str">
        <f t="shared" si="14"/>
        <v/>
      </c>
      <c r="W90" t="str">
        <f t="shared" si="14"/>
        <v/>
      </c>
      <c r="X90" t="str">
        <f t="shared" si="14"/>
        <v/>
      </c>
      <c r="Y90" t="str">
        <f t="shared" si="14"/>
        <v/>
      </c>
      <c r="Z90" t="str">
        <f t="shared" si="14"/>
        <v/>
      </c>
    </row>
    <row r="91" spans="1:26" x14ac:dyDescent="0.25">
      <c r="A91" t="str">
        <f>IF(WORKING!C92=1,WORKING!B92,"")</f>
        <v/>
      </c>
      <c r="B91" t="str">
        <f t="shared" si="15"/>
        <v/>
      </c>
      <c r="C91" t="str">
        <f t="shared" si="15"/>
        <v/>
      </c>
      <c r="D91" t="str">
        <f t="shared" si="15"/>
        <v/>
      </c>
      <c r="E91" t="str">
        <f t="shared" si="15"/>
        <v/>
      </c>
      <c r="F91" t="str">
        <f t="shared" si="15"/>
        <v/>
      </c>
      <c r="G91" t="str">
        <f t="shared" si="15"/>
        <v/>
      </c>
      <c r="H91" t="str">
        <f t="shared" si="15"/>
        <v/>
      </c>
      <c r="I91" t="str">
        <f t="shared" si="15"/>
        <v/>
      </c>
      <c r="J91" t="str">
        <f t="shared" si="15"/>
        <v/>
      </c>
      <c r="K91" t="str">
        <f t="shared" si="15"/>
        <v/>
      </c>
      <c r="L91" t="str">
        <f t="shared" si="15"/>
        <v/>
      </c>
      <c r="M91" t="str">
        <f t="shared" si="15"/>
        <v/>
      </c>
      <c r="N91" t="str">
        <f t="shared" si="15"/>
        <v/>
      </c>
      <c r="O91" t="str">
        <f t="shared" si="15"/>
        <v/>
      </c>
      <c r="P91" t="str">
        <f t="shared" si="15"/>
        <v/>
      </c>
      <c r="Q91" t="str">
        <f t="shared" si="15"/>
        <v/>
      </c>
      <c r="R91" t="str">
        <f t="shared" si="14"/>
        <v/>
      </c>
      <c r="S91" t="str">
        <f t="shared" si="14"/>
        <v/>
      </c>
      <c r="T91" t="str">
        <f t="shared" si="14"/>
        <v/>
      </c>
      <c r="U91" t="str">
        <f t="shared" si="14"/>
        <v/>
      </c>
      <c r="V91" t="str">
        <f t="shared" si="14"/>
        <v/>
      </c>
      <c r="W91" t="str">
        <f t="shared" si="14"/>
        <v/>
      </c>
      <c r="X91" t="str">
        <f t="shared" si="14"/>
        <v/>
      </c>
      <c r="Y91" t="str">
        <f t="shared" si="14"/>
        <v/>
      </c>
      <c r="Z91" t="str">
        <f t="shared" si="14"/>
        <v/>
      </c>
    </row>
    <row r="92" spans="1:26" x14ac:dyDescent="0.25">
      <c r="A92" t="str">
        <f>IF(WORKING!C93=1,WORKING!B93,"")</f>
        <v/>
      </c>
      <c r="B92" t="str">
        <f t="shared" si="15"/>
        <v/>
      </c>
      <c r="C92" t="str">
        <f t="shared" si="15"/>
        <v/>
      </c>
      <c r="D92" t="str">
        <f t="shared" si="15"/>
        <v/>
      </c>
      <c r="E92" t="str">
        <f t="shared" si="15"/>
        <v/>
      </c>
      <c r="F92" t="str">
        <f t="shared" si="15"/>
        <v/>
      </c>
      <c r="G92" t="str">
        <f t="shared" si="15"/>
        <v/>
      </c>
      <c r="H92" t="str">
        <f t="shared" si="15"/>
        <v/>
      </c>
      <c r="I92" t="str">
        <f t="shared" si="15"/>
        <v/>
      </c>
      <c r="J92" t="str">
        <f t="shared" si="15"/>
        <v/>
      </c>
      <c r="K92" t="str">
        <f t="shared" si="15"/>
        <v/>
      </c>
      <c r="L92" t="str">
        <f t="shared" si="15"/>
        <v/>
      </c>
      <c r="M92" t="str">
        <f t="shared" si="15"/>
        <v/>
      </c>
      <c r="N92" t="str">
        <f t="shared" si="15"/>
        <v/>
      </c>
      <c r="O92" t="str">
        <f t="shared" si="15"/>
        <v/>
      </c>
      <c r="P92" t="str">
        <f t="shared" si="15"/>
        <v/>
      </c>
      <c r="Q92" t="str">
        <f t="shared" si="15"/>
        <v/>
      </c>
      <c r="R92" t="str">
        <f t="shared" si="14"/>
        <v/>
      </c>
      <c r="S92" t="str">
        <f t="shared" si="14"/>
        <v/>
      </c>
      <c r="T92" t="str">
        <f t="shared" si="14"/>
        <v/>
      </c>
      <c r="U92" t="str">
        <f t="shared" si="14"/>
        <v/>
      </c>
      <c r="V92" t="str">
        <f t="shared" si="14"/>
        <v/>
      </c>
      <c r="W92" t="str">
        <f t="shared" si="14"/>
        <v/>
      </c>
      <c r="X92" t="str">
        <f t="shared" si="14"/>
        <v/>
      </c>
      <c r="Y92" t="str">
        <f t="shared" si="14"/>
        <v/>
      </c>
      <c r="Z92" t="str">
        <f t="shared" si="14"/>
        <v/>
      </c>
    </row>
    <row r="93" spans="1:26" x14ac:dyDescent="0.25">
      <c r="A93" t="str">
        <f>IF(WORKING!C94=1,WORKING!B94,"")</f>
        <v/>
      </c>
      <c r="B93" t="str">
        <f t="shared" si="15"/>
        <v/>
      </c>
      <c r="C93" t="str">
        <f t="shared" si="15"/>
        <v/>
      </c>
      <c r="D93" t="str">
        <f t="shared" si="15"/>
        <v/>
      </c>
      <c r="E93" t="str">
        <f t="shared" si="15"/>
        <v/>
      </c>
      <c r="F93" t="str">
        <f t="shared" si="15"/>
        <v/>
      </c>
      <c r="G93" t="str">
        <f t="shared" si="15"/>
        <v/>
      </c>
      <c r="H93" t="str">
        <f t="shared" si="15"/>
        <v/>
      </c>
      <c r="I93" t="str">
        <f t="shared" si="15"/>
        <v/>
      </c>
      <c r="J93" t="str">
        <f t="shared" si="15"/>
        <v/>
      </c>
      <c r="K93" t="str">
        <f t="shared" si="15"/>
        <v/>
      </c>
      <c r="L93" t="str">
        <f t="shared" si="15"/>
        <v/>
      </c>
      <c r="M93" t="str">
        <f t="shared" si="15"/>
        <v/>
      </c>
      <c r="N93" t="str">
        <f t="shared" si="15"/>
        <v/>
      </c>
      <c r="O93" t="str">
        <f t="shared" si="15"/>
        <v/>
      </c>
      <c r="P93" t="str">
        <f t="shared" si="15"/>
        <v/>
      </c>
      <c r="Q93" t="str">
        <f t="shared" si="15"/>
        <v/>
      </c>
      <c r="R93" t="str">
        <f t="shared" si="14"/>
        <v/>
      </c>
      <c r="S93" t="str">
        <f t="shared" si="14"/>
        <v/>
      </c>
      <c r="T93" t="str">
        <f t="shared" si="14"/>
        <v/>
      </c>
      <c r="U93" t="str">
        <f t="shared" si="14"/>
        <v/>
      </c>
      <c r="V93" t="str">
        <f t="shared" si="14"/>
        <v/>
      </c>
      <c r="W93" t="str">
        <f t="shared" si="14"/>
        <v/>
      </c>
      <c r="X93" t="str">
        <f t="shared" si="14"/>
        <v/>
      </c>
      <c r="Y93" t="str">
        <f t="shared" si="14"/>
        <v/>
      </c>
      <c r="Z93" t="str">
        <f t="shared" si="14"/>
        <v/>
      </c>
    </row>
    <row r="94" spans="1:26" x14ac:dyDescent="0.25">
      <c r="A94" t="str">
        <f>IF(WORKING!C95=1,WORKING!B95,"")</f>
        <v/>
      </c>
      <c r="B94" t="str">
        <f t="shared" si="15"/>
        <v/>
      </c>
      <c r="C94" t="str">
        <f t="shared" si="15"/>
        <v/>
      </c>
      <c r="D94" t="str">
        <f t="shared" si="15"/>
        <v/>
      </c>
      <c r="E94" t="str">
        <f t="shared" si="15"/>
        <v/>
      </c>
      <c r="F94" t="str">
        <f t="shared" si="15"/>
        <v/>
      </c>
      <c r="G94" t="str">
        <f t="shared" si="15"/>
        <v/>
      </c>
      <c r="H94" t="str">
        <f t="shared" si="15"/>
        <v/>
      </c>
      <c r="I94" t="str">
        <f t="shared" si="15"/>
        <v/>
      </c>
      <c r="J94" t="str">
        <f t="shared" si="15"/>
        <v/>
      </c>
      <c r="K94" t="str">
        <f t="shared" si="15"/>
        <v/>
      </c>
      <c r="L94" t="str">
        <f t="shared" si="15"/>
        <v/>
      </c>
      <c r="M94" t="str">
        <f t="shared" si="15"/>
        <v/>
      </c>
      <c r="N94" t="str">
        <f t="shared" si="15"/>
        <v/>
      </c>
      <c r="O94" t="str">
        <f t="shared" si="15"/>
        <v/>
      </c>
      <c r="P94" t="str">
        <f t="shared" si="15"/>
        <v/>
      </c>
      <c r="Q94" t="str">
        <f t="shared" si="15"/>
        <v/>
      </c>
      <c r="R94" t="str">
        <f t="shared" si="14"/>
        <v/>
      </c>
      <c r="S94" t="str">
        <f t="shared" si="14"/>
        <v/>
      </c>
      <c r="T94" t="str">
        <f t="shared" si="14"/>
        <v/>
      </c>
      <c r="U94" t="str">
        <f t="shared" si="14"/>
        <v/>
      </c>
      <c r="V94" t="str">
        <f t="shared" si="14"/>
        <v/>
      </c>
      <c r="W94" t="str">
        <f t="shared" si="14"/>
        <v/>
      </c>
      <c r="X94" t="str">
        <f t="shared" si="14"/>
        <v/>
      </c>
      <c r="Y94" t="str">
        <f t="shared" si="14"/>
        <v/>
      </c>
      <c r="Z94" t="str">
        <f t="shared" si="14"/>
        <v/>
      </c>
    </row>
    <row r="95" spans="1:26" x14ac:dyDescent="0.25">
      <c r="A95" t="str">
        <f>IF(WORKING!C96=1,WORKING!B96,"")</f>
        <v/>
      </c>
      <c r="B95" t="str">
        <f t="shared" si="15"/>
        <v/>
      </c>
      <c r="C95" t="str">
        <f t="shared" si="15"/>
        <v/>
      </c>
      <c r="D95" t="str">
        <f t="shared" si="15"/>
        <v/>
      </c>
      <c r="E95" t="str">
        <f t="shared" si="15"/>
        <v/>
      </c>
      <c r="F95" t="str">
        <f t="shared" si="15"/>
        <v/>
      </c>
      <c r="G95" t="str">
        <f t="shared" si="15"/>
        <v/>
      </c>
      <c r="H95" t="str">
        <f t="shared" si="15"/>
        <v/>
      </c>
      <c r="I95" t="str">
        <f t="shared" si="15"/>
        <v/>
      </c>
      <c r="J95" t="str">
        <f t="shared" si="15"/>
        <v/>
      </c>
      <c r="K95" t="str">
        <f t="shared" si="15"/>
        <v/>
      </c>
      <c r="L95" t="str">
        <f t="shared" si="15"/>
        <v/>
      </c>
      <c r="M95" t="str">
        <f t="shared" si="15"/>
        <v/>
      </c>
      <c r="N95" t="str">
        <f t="shared" si="15"/>
        <v/>
      </c>
      <c r="O95" t="str">
        <f t="shared" si="15"/>
        <v/>
      </c>
      <c r="P95" t="str">
        <f t="shared" si="15"/>
        <v/>
      </c>
      <c r="Q95" t="str">
        <f t="shared" si="15"/>
        <v/>
      </c>
      <c r="R95" t="str">
        <f t="shared" si="14"/>
        <v/>
      </c>
      <c r="S95" t="str">
        <f t="shared" si="14"/>
        <v/>
      </c>
      <c r="T95" t="str">
        <f t="shared" si="14"/>
        <v/>
      </c>
      <c r="U95" t="str">
        <f t="shared" si="14"/>
        <v/>
      </c>
      <c r="V95" t="str">
        <f t="shared" si="14"/>
        <v/>
      </c>
      <c r="W95" t="str">
        <f t="shared" si="14"/>
        <v/>
      </c>
      <c r="X95" t="str">
        <f t="shared" si="14"/>
        <v/>
      </c>
      <c r="Y95" t="str">
        <f t="shared" si="14"/>
        <v/>
      </c>
      <c r="Z95" t="str">
        <f t="shared" si="14"/>
        <v/>
      </c>
    </row>
  </sheetData>
  <sheetProtection password="CD2F" sheet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97"/>
  <sheetViews>
    <sheetView workbookViewId="0">
      <selection activeCell="K4" sqref="K4"/>
    </sheetView>
  </sheetViews>
  <sheetFormatPr defaultRowHeight="15" x14ac:dyDescent="0.25"/>
  <cols>
    <col min="1" max="4" width="16.140625" customWidth="1"/>
    <col min="5" max="5" width="31.42578125" customWidth="1"/>
    <col min="6" max="7" width="16.140625" customWidth="1"/>
    <col min="10" max="10" width="20.42578125" customWidth="1"/>
  </cols>
  <sheetData>
    <row r="1" spans="1:11" ht="14.45" x14ac:dyDescent="0.3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49</v>
      </c>
      <c r="I1" t="s">
        <v>50</v>
      </c>
      <c r="K1" t="s">
        <v>72</v>
      </c>
    </row>
    <row r="2" spans="1:11" ht="14.45" x14ac:dyDescent="0.3">
      <c r="A2" t="e">
        <f>IF('Convert 4 col to 1 col'!G2=0,"",'Convert 4 col to 1 col'!G2)</f>
        <v>#N/A</v>
      </c>
      <c r="C2" t="e">
        <f>IF(OR(ISNA($A2),A2=""),"",INDEX(LAYOUT!$A$2:$A$96,'Convert 4 col to 1 col'!A2,1))</f>
        <v>#N/A</v>
      </c>
      <c r="E2" t="e">
        <f>IF(OR(A2="",ISNA(A2)),"",'Convert 4 col to 1 col'!M2)</f>
        <v>#N/A</v>
      </c>
      <c r="F2" t="e">
        <f>IF(OR(A2="",ISNA(A2)),"",'Convert 4 col to 1 col'!E2)</f>
        <v>#N/A</v>
      </c>
      <c r="G2" t="e">
        <f>IF(OR(A2="",ISNA(A2)),"","Cy3")</f>
        <v>#N/A</v>
      </c>
      <c r="H2">
        <f>'Convert 4 col to 1 col'!N2</f>
        <v>1</v>
      </c>
      <c r="K2" t="e">
        <f>IF(OR(A2="",ISNA(A2)),"",'Convert 4 col to 1 col'!R2)</f>
        <v>#N/A</v>
      </c>
    </row>
    <row r="3" spans="1:11" ht="14.45" x14ac:dyDescent="0.3">
      <c r="A3" t="e">
        <f>IF('Convert 4 col to 1 col'!G3=0,"",'Convert 4 col to 1 col'!G3)</f>
        <v>#N/A</v>
      </c>
      <c r="C3" t="e">
        <f>IF(OR(ISNA($A3),A3=""),"",INDEX(LAYOUT!$A$2:$A$96,'Convert 4 col to 1 col'!A3,1))</f>
        <v>#N/A</v>
      </c>
      <c r="E3" t="e">
        <f>IF(OR(A3="",ISNA(A3)),"",'Convert 4 col to 1 col'!M3)</f>
        <v>#N/A</v>
      </c>
      <c r="F3" t="e">
        <f>IF(OR(A3="",ISNA(A3)),"",'Convert 4 col to 1 col'!E3)</f>
        <v>#N/A</v>
      </c>
      <c r="G3" t="e">
        <f t="shared" ref="G3:G65" si="0">IF(OR(A3="",ISNA(A3)),"","Cy5")</f>
        <v>#N/A</v>
      </c>
      <c r="H3" t="str">
        <f>'Convert 4 col to 1 col'!N3</f>
        <v/>
      </c>
      <c r="I3">
        <f>'Convert 4 col to 1 col'!O3</f>
        <v>1</v>
      </c>
      <c r="J3" t="e">
        <f>'Convert 4 col to 1 col'!Q3</f>
        <v>#N/A</v>
      </c>
      <c r="K3" t="e">
        <f>IF(OR(A3="",ISNA(A3)),"",'Convert 4 col to 1 col'!R3)</f>
        <v>#N/A</v>
      </c>
    </row>
    <row r="4" spans="1:11" ht="14.45" x14ac:dyDescent="0.3">
      <c r="A4" t="e">
        <f>IF('Convert 4 col to 1 col'!G4=0,"",'Convert 4 col to 1 col'!G4)</f>
        <v>#N/A</v>
      </c>
      <c r="C4" t="e">
        <f>IF(OR(ISNA($A4),A4=""),"",INDEX(LAYOUT!$A$2:$A$96,'Convert 4 col to 1 col'!A4,1))</f>
        <v>#N/A</v>
      </c>
      <c r="E4" t="e">
        <f>IF(OR(A4="",ISNA(A4)),"",'Convert 4 col to 1 col'!M4)</f>
        <v>#N/A</v>
      </c>
      <c r="F4" t="e">
        <f>IF(OR(A4="",ISNA(A4)),"",'Convert 4 col to 1 col'!E4)</f>
        <v>#N/A</v>
      </c>
      <c r="G4" t="e">
        <f>IF(OR(A4="",ISNA(A4)),"","Cy3")</f>
        <v>#N/A</v>
      </c>
      <c r="H4" t="str">
        <f>'Convert 4 col to 1 col'!N4</f>
        <v/>
      </c>
      <c r="I4">
        <f>'Convert 4 col to 1 col'!O4</f>
        <v>2</v>
      </c>
      <c r="J4" t="e">
        <f>'Convert 4 col to 1 col'!Q4</f>
        <v>#N/A</v>
      </c>
      <c r="K4" t="e">
        <f>IF(OR(A4="",ISNA(A4)),"",'Convert 4 col to 1 col'!R4)</f>
        <v>#N/A</v>
      </c>
    </row>
    <row r="5" spans="1:11" ht="14.45" x14ac:dyDescent="0.3">
      <c r="A5" t="e">
        <f>IF('Convert 4 col to 1 col'!G5=0,"",'Convert 4 col to 1 col'!G5)</f>
        <v>#N/A</v>
      </c>
      <c r="C5" t="e">
        <f>IF(OR(ISNA($A5),A5=""),"",INDEX(LAYOUT!$A$2:$A$96,'Convert 4 col to 1 col'!A5,1))</f>
        <v>#N/A</v>
      </c>
      <c r="E5" t="e">
        <f>IF(OR(A5="",ISNA(A5)),"",'Convert 4 col to 1 col'!M5)</f>
        <v>#N/A</v>
      </c>
      <c r="F5" t="e">
        <f>IF(OR(A5="",ISNA(A5)),"",'Convert 4 col to 1 col'!E5)</f>
        <v>#N/A</v>
      </c>
      <c r="G5" t="e">
        <f t="shared" si="0"/>
        <v>#N/A</v>
      </c>
      <c r="H5" t="str">
        <f>'Convert 4 col to 1 col'!N5</f>
        <v/>
      </c>
      <c r="I5">
        <f>'Convert 4 col to 1 col'!O5</f>
        <v>3</v>
      </c>
      <c r="J5" t="e">
        <f>'Convert 4 col to 1 col'!Q5</f>
        <v>#N/A</v>
      </c>
      <c r="K5" t="e">
        <f>IF(OR(A5="",ISNA(A5)),"",'Convert 4 col to 1 col'!R5)</f>
        <v>#N/A</v>
      </c>
    </row>
    <row r="6" spans="1:11" ht="14.45" x14ac:dyDescent="0.3">
      <c r="A6" t="e">
        <f>IF('Convert 4 col to 1 col'!G6=0,"",'Convert 4 col to 1 col'!G6)</f>
        <v>#N/A</v>
      </c>
      <c r="C6" t="e">
        <f>IF(OR(ISNA($A6),A6=""),"",INDEX(LAYOUT!$A$2:$A$96,'Convert 4 col to 1 col'!A6,1))</f>
        <v>#N/A</v>
      </c>
      <c r="E6" t="e">
        <f>IF(OR(A6="",ISNA(A6)),"",'Convert 4 col to 1 col'!M6)</f>
        <v>#N/A</v>
      </c>
      <c r="F6" t="e">
        <f>IF(OR(A6="",ISNA(A6)),"",'Convert 4 col to 1 col'!E6)</f>
        <v>#N/A</v>
      </c>
      <c r="G6" t="e">
        <f>IF(OR(A6="",ISNA(A6)),"","Cy3")</f>
        <v>#N/A</v>
      </c>
      <c r="H6" t="str">
        <f>'Convert 4 col to 1 col'!N6</f>
        <v/>
      </c>
      <c r="I6">
        <f>'Convert 4 col to 1 col'!O6</f>
        <v>4</v>
      </c>
      <c r="J6" t="e">
        <f>'Convert 4 col to 1 col'!Q6</f>
        <v>#N/A</v>
      </c>
      <c r="K6" t="e">
        <f>IF(OR(A6="",ISNA(A6)),"",'Convert 4 col to 1 col'!R6)</f>
        <v>#N/A</v>
      </c>
    </row>
    <row r="7" spans="1:11" ht="14.45" x14ac:dyDescent="0.3">
      <c r="A7" t="e">
        <f>IF('Convert 4 col to 1 col'!G7=0,"",'Convert 4 col to 1 col'!G7)</f>
        <v>#N/A</v>
      </c>
      <c r="C7" t="e">
        <f>IF(OR(ISNA($A7),A7=""),"",INDEX(LAYOUT!$A$2:$A$96,'Convert 4 col to 1 col'!A7,1))</f>
        <v>#N/A</v>
      </c>
      <c r="E7" t="e">
        <f>IF(OR(A7="",ISNA(A7)),"",'Convert 4 col to 1 col'!M7)</f>
        <v>#N/A</v>
      </c>
      <c r="F7" t="e">
        <f>IF(OR(A7="",ISNA(A7)),"",'Convert 4 col to 1 col'!E7)</f>
        <v>#N/A</v>
      </c>
      <c r="G7" t="e">
        <f t="shared" si="0"/>
        <v>#N/A</v>
      </c>
      <c r="H7" t="str">
        <f>'Convert 4 col to 1 col'!N7</f>
        <v/>
      </c>
      <c r="I7">
        <f>'Convert 4 col to 1 col'!O7</f>
        <v>5</v>
      </c>
      <c r="J7" t="e">
        <f>'Convert 4 col to 1 col'!Q7</f>
        <v>#N/A</v>
      </c>
      <c r="K7" t="e">
        <f>IF(OR(A7="",ISNA(A7)),"",'Convert 4 col to 1 col'!R7)</f>
        <v>#N/A</v>
      </c>
    </row>
    <row r="8" spans="1:11" ht="14.45" x14ac:dyDescent="0.3">
      <c r="A8" t="e">
        <f>IF('Convert 4 col to 1 col'!G8=0,"",'Convert 4 col to 1 col'!G8)</f>
        <v>#N/A</v>
      </c>
      <c r="C8" t="e">
        <f>IF(OR(ISNA($A8),A8=""),"",INDEX(LAYOUT!$A$2:$A$96,'Convert 4 col to 1 col'!A8,1))</f>
        <v>#N/A</v>
      </c>
      <c r="E8" t="e">
        <f>IF(OR(A8="",ISNA(A8)),"",'Convert 4 col to 1 col'!M8)</f>
        <v>#N/A</v>
      </c>
      <c r="F8" t="e">
        <f>IF(OR(A8="",ISNA(A8)),"",'Convert 4 col to 1 col'!E8)</f>
        <v>#N/A</v>
      </c>
      <c r="G8" t="e">
        <f>IF(OR(A8="",ISNA(A8)),"","Cy3")</f>
        <v>#N/A</v>
      </c>
      <c r="H8" t="str">
        <f>'Convert 4 col to 1 col'!N8</f>
        <v/>
      </c>
      <c r="I8">
        <f>'Convert 4 col to 1 col'!O8</f>
        <v>6</v>
      </c>
      <c r="J8" t="e">
        <f>'Convert 4 col to 1 col'!Q8</f>
        <v>#N/A</v>
      </c>
      <c r="K8" t="e">
        <f>IF(OR(A8="",ISNA(A8)),"",'Convert 4 col to 1 col'!R8)</f>
        <v>#N/A</v>
      </c>
    </row>
    <row r="9" spans="1:11" ht="14.45" x14ac:dyDescent="0.3">
      <c r="A9" t="e">
        <f>IF('Convert 4 col to 1 col'!G9=0,"",'Convert 4 col to 1 col'!G9)</f>
        <v>#N/A</v>
      </c>
      <c r="C9" t="e">
        <f>IF(OR(ISNA($A9),A9=""),"",INDEX(LAYOUT!$A$2:$A$96,'Convert 4 col to 1 col'!A9,1))</f>
        <v>#N/A</v>
      </c>
      <c r="E9" t="e">
        <f>IF(OR(A9="",ISNA(A9)),"",'Convert 4 col to 1 col'!M9)</f>
        <v>#N/A</v>
      </c>
      <c r="F9" t="e">
        <f>IF(OR(A9="",ISNA(A9)),"",'Convert 4 col to 1 col'!E9)</f>
        <v>#N/A</v>
      </c>
      <c r="G9" t="e">
        <f t="shared" si="0"/>
        <v>#N/A</v>
      </c>
      <c r="H9" t="str">
        <f>'Convert 4 col to 1 col'!N9</f>
        <v/>
      </c>
      <c r="I9">
        <f>'Convert 4 col to 1 col'!O9</f>
        <v>7</v>
      </c>
      <c r="J9" t="e">
        <f>'Convert 4 col to 1 col'!Q9</f>
        <v>#N/A</v>
      </c>
      <c r="K9" t="e">
        <f>IF(OR(A9="",ISNA(A9)),"",'Convert 4 col to 1 col'!R9)</f>
        <v>#N/A</v>
      </c>
    </row>
    <row r="10" spans="1:11" ht="14.45" x14ac:dyDescent="0.3">
      <c r="A10" t="e">
        <f>IF('Convert 4 col to 1 col'!G10=0,"",'Convert 4 col to 1 col'!G10)</f>
        <v>#N/A</v>
      </c>
      <c r="C10" t="e">
        <f>IF(OR(ISNA($A10),A10=""),"",INDEX(LAYOUT!$A$2:$A$96,'Convert 4 col to 1 col'!A10,1))</f>
        <v>#N/A</v>
      </c>
      <c r="E10" t="e">
        <f>IF(OR(A10="",ISNA(A10)),"",'Convert 4 col to 1 col'!M10)</f>
        <v>#N/A</v>
      </c>
      <c r="F10" t="e">
        <f>IF(OR(A10="",ISNA(A10)),"",'Convert 4 col to 1 col'!E10)</f>
        <v>#N/A</v>
      </c>
      <c r="G10" t="e">
        <f>IF(OR(A10="",ISNA(A10)),"","Cy3")</f>
        <v>#N/A</v>
      </c>
      <c r="H10" t="str">
        <f>'Convert 4 col to 1 col'!N10</f>
        <v/>
      </c>
      <c r="I10">
        <f>'Convert 4 col to 1 col'!O10</f>
        <v>8</v>
      </c>
      <c r="J10" t="e">
        <f>'Convert 4 col to 1 col'!Q10</f>
        <v>#N/A</v>
      </c>
      <c r="K10" t="e">
        <f>IF(OR(A10="",ISNA(A10)),"",'Convert 4 col to 1 col'!R10)</f>
        <v>#N/A</v>
      </c>
    </row>
    <row r="11" spans="1:11" ht="14.45" x14ac:dyDescent="0.3">
      <c r="A11" t="e">
        <f>IF('Convert 4 col to 1 col'!G11=0,"",'Convert 4 col to 1 col'!G11)</f>
        <v>#N/A</v>
      </c>
      <c r="C11" t="e">
        <f>IF(OR(ISNA($A11),A11=""),"",INDEX(LAYOUT!$A$2:$A$96,'Convert 4 col to 1 col'!A11,1))</f>
        <v>#N/A</v>
      </c>
      <c r="E11" t="e">
        <f>IF(OR(A11="",ISNA(A11)),"",'Convert 4 col to 1 col'!M11)</f>
        <v>#N/A</v>
      </c>
      <c r="F11" t="e">
        <f>IF(OR(A11="",ISNA(A11)),"",'Convert 4 col to 1 col'!E11)</f>
        <v>#N/A</v>
      </c>
      <c r="G11" t="e">
        <f t="shared" si="0"/>
        <v>#N/A</v>
      </c>
      <c r="H11" t="str">
        <f>'Convert 4 col to 1 col'!N11</f>
        <v/>
      </c>
      <c r="I11">
        <f>'Convert 4 col to 1 col'!O11</f>
        <v>9</v>
      </c>
      <c r="J11" t="e">
        <f>'Convert 4 col to 1 col'!Q11</f>
        <v>#N/A</v>
      </c>
      <c r="K11" t="e">
        <f>IF(OR(A11="",ISNA(A11)),"",'Convert 4 col to 1 col'!R11)</f>
        <v>#N/A</v>
      </c>
    </row>
    <row r="12" spans="1:11" ht="14.45" x14ac:dyDescent="0.3">
      <c r="A12" t="e">
        <f>IF('Convert 4 col to 1 col'!G12=0,"",'Convert 4 col to 1 col'!G12)</f>
        <v>#N/A</v>
      </c>
      <c r="C12" t="e">
        <f>IF(OR(ISNA($A12),A12=""),"",INDEX(LAYOUT!$A$2:$A$96,'Convert 4 col to 1 col'!A12,1))</f>
        <v>#N/A</v>
      </c>
      <c r="E12" t="e">
        <f>IF(OR(A12="",ISNA(A12)),"",'Convert 4 col to 1 col'!M12)</f>
        <v>#N/A</v>
      </c>
      <c r="F12" t="e">
        <f>IF(OR(A12="",ISNA(A12)),"",'Convert 4 col to 1 col'!E12)</f>
        <v>#N/A</v>
      </c>
      <c r="G12" t="e">
        <f>IF(OR(A12="",ISNA(A12)),"","Cy3")</f>
        <v>#N/A</v>
      </c>
      <c r="H12" t="str">
        <f>'Convert 4 col to 1 col'!N12</f>
        <v/>
      </c>
      <c r="I12">
        <f>'Convert 4 col to 1 col'!O12</f>
        <v>10</v>
      </c>
      <c r="J12" t="e">
        <f>'Convert 4 col to 1 col'!Q12</f>
        <v>#N/A</v>
      </c>
      <c r="K12" t="e">
        <f>IF(OR(A12="",ISNA(A12)),"",'Convert 4 col to 1 col'!R12)</f>
        <v>#N/A</v>
      </c>
    </row>
    <row r="13" spans="1:11" ht="14.45" x14ac:dyDescent="0.3">
      <c r="A13" t="e">
        <f>IF('Convert 4 col to 1 col'!G13=0,"",'Convert 4 col to 1 col'!G13)</f>
        <v>#N/A</v>
      </c>
      <c r="C13" t="e">
        <f>IF(OR(ISNA($A13),A13=""),"",INDEX(LAYOUT!$A$2:$A$96,'Convert 4 col to 1 col'!A13,1))</f>
        <v>#N/A</v>
      </c>
      <c r="E13" t="e">
        <f>IF(OR(A13="",ISNA(A13)),"",'Convert 4 col to 1 col'!M13)</f>
        <v>#N/A</v>
      </c>
      <c r="F13" t="e">
        <f>IF(OR(A13="",ISNA(A13)),"",'Convert 4 col to 1 col'!E13)</f>
        <v>#N/A</v>
      </c>
      <c r="G13" t="e">
        <f t="shared" si="0"/>
        <v>#N/A</v>
      </c>
      <c r="H13" t="str">
        <f>'Convert 4 col to 1 col'!N13</f>
        <v/>
      </c>
      <c r="I13">
        <f>'Convert 4 col to 1 col'!O13</f>
        <v>11</v>
      </c>
      <c r="J13" t="e">
        <f>'Convert 4 col to 1 col'!Q13</f>
        <v>#N/A</v>
      </c>
      <c r="K13" t="e">
        <f>IF(OR(A13="",ISNA(A13)),"",'Convert 4 col to 1 col'!R13)</f>
        <v>#N/A</v>
      </c>
    </row>
    <row r="14" spans="1:11" ht="14.45" x14ac:dyDescent="0.3">
      <c r="A14" t="e">
        <f>IF('Convert 4 col to 1 col'!G14=0,"",'Convert 4 col to 1 col'!G14)</f>
        <v>#N/A</v>
      </c>
      <c r="C14" t="e">
        <f>IF(OR(ISNA($A14),A14=""),"",INDEX(LAYOUT!$A$2:$A$96,'Convert 4 col to 1 col'!A14,1))</f>
        <v>#N/A</v>
      </c>
      <c r="E14" t="e">
        <f>IF(OR(A14="",ISNA(A14)),"",'Convert 4 col to 1 col'!M14)</f>
        <v>#N/A</v>
      </c>
      <c r="F14" t="e">
        <f>IF(OR(A14="",ISNA(A14)),"",'Convert 4 col to 1 col'!E14)</f>
        <v>#N/A</v>
      </c>
      <c r="G14" t="e">
        <f>IF(OR(A14="",ISNA(A14)),"","Cy3")</f>
        <v>#N/A</v>
      </c>
      <c r="H14" t="str">
        <f>'Convert 4 col to 1 col'!N14</f>
        <v/>
      </c>
      <c r="I14">
        <f>'Convert 4 col to 1 col'!O14</f>
        <v>12</v>
      </c>
      <c r="J14" t="e">
        <f>'Convert 4 col to 1 col'!Q14</f>
        <v>#N/A</v>
      </c>
      <c r="K14" t="e">
        <f>IF(OR(A14="",ISNA(A14)),"",'Convert 4 col to 1 col'!R14)</f>
        <v>#N/A</v>
      </c>
    </row>
    <row r="15" spans="1:11" ht="14.45" x14ac:dyDescent="0.3">
      <c r="A15" t="e">
        <f>IF('Convert 4 col to 1 col'!G15=0,"",'Convert 4 col to 1 col'!G15)</f>
        <v>#N/A</v>
      </c>
      <c r="C15" t="e">
        <f>IF(OR(ISNA($A15),A15=""),"",INDEX(LAYOUT!$A$2:$A$96,'Convert 4 col to 1 col'!A15,1))</f>
        <v>#N/A</v>
      </c>
      <c r="E15" t="e">
        <f>IF(OR(A15="",ISNA(A15)),"",'Convert 4 col to 1 col'!M15)</f>
        <v>#N/A</v>
      </c>
      <c r="F15" t="e">
        <f>IF(OR(A15="",ISNA(A15)),"",'Convert 4 col to 1 col'!E15)</f>
        <v>#N/A</v>
      </c>
      <c r="G15" t="e">
        <f t="shared" si="0"/>
        <v>#N/A</v>
      </c>
      <c r="H15" t="str">
        <f>'Convert 4 col to 1 col'!N15</f>
        <v/>
      </c>
      <c r="I15">
        <f>'Convert 4 col to 1 col'!O15</f>
        <v>13</v>
      </c>
      <c r="J15" t="e">
        <f>'Convert 4 col to 1 col'!Q15</f>
        <v>#N/A</v>
      </c>
      <c r="K15" t="e">
        <f>IF(OR(A15="",ISNA(A15)),"",'Convert 4 col to 1 col'!R15)</f>
        <v>#N/A</v>
      </c>
    </row>
    <row r="16" spans="1:11" ht="14.45" x14ac:dyDescent="0.3">
      <c r="A16" t="e">
        <f>IF('Convert 4 col to 1 col'!G16=0,"",'Convert 4 col to 1 col'!G16)</f>
        <v>#N/A</v>
      </c>
      <c r="C16" t="e">
        <f>IF(OR(ISNA($A16),A16=""),"",INDEX(LAYOUT!$A$2:$A$96,'Convert 4 col to 1 col'!A16,1))</f>
        <v>#N/A</v>
      </c>
      <c r="E16" t="e">
        <f>IF(OR(A16="",ISNA(A16)),"",'Convert 4 col to 1 col'!M16)</f>
        <v>#N/A</v>
      </c>
      <c r="F16" t="e">
        <f>IF(OR(A16="",ISNA(A16)),"",'Convert 4 col to 1 col'!E16)</f>
        <v>#N/A</v>
      </c>
      <c r="G16" t="e">
        <f>IF(OR(A16="",ISNA(A16)),"","Cy3")</f>
        <v>#N/A</v>
      </c>
      <c r="H16" t="str">
        <f>'Convert 4 col to 1 col'!N16</f>
        <v/>
      </c>
      <c r="I16">
        <f>'Convert 4 col to 1 col'!O16</f>
        <v>14</v>
      </c>
      <c r="J16" t="e">
        <f>'Convert 4 col to 1 col'!Q16</f>
        <v>#N/A</v>
      </c>
      <c r="K16" t="e">
        <f>IF(OR(A16="",ISNA(A16)),"",'Convert 4 col to 1 col'!R16)</f>
        <v>#N/A</v>
      </c>
    </row>
    <row r="17" spans="1:11" ht="14.45" x14ac:dyDescent="0.3">
      <c r="A17" t="e">
        <f>IF('Convert 4 col to 1 col'!G17=0,"",'Convert 4 col to 1 col'!G17)</f>
        <v>#N/A</v>
      </c>
      <c r="C17" t="e">
        <f>IF(OR(ISNA($A17),A17=""),"",INDEX(LAYOUT!$A$2:$A$96,'Convert 4 col to 1 col'!A17,1))</f>
        <v>#N/A</v>
      </c>
      <c r="E17" t="e">
        <f>IF(OR(A17="",ISNA(A17)),"",'Convert 4 col to 1 col'!M17)</f>
        <v>#N/A</v>
      </c>
      <c r="F17" t="e">
        <f>IF(OR(A17="",ISNA(A17)),"",'Convert 4 col to 1 col'!E17)</f>
        <v>#N/A</v>
      </c>
      <c r="G17" t="e">
        <f t="shared" si="0"/>
        <v>#N/A</v>
      </c>
      <c r="H17" t="str">
        <f>'Convert 4 col to 1 col'!N17</f>
        <v/>
      </c>
      <c r="I17">
        <f>'Convert 4 col to 1 col'!O17</f>
        <v>15</v>
      </c>
      <c r="J17" t="e">
        <f>'Convert 4 col to 1 col'!Q17</f>
        <v>#N/A</v>
      </c>
      <c r="K17" t="e">
        <f>IF(OR(A17="",ISNA(A17)),"",'Convert 4 col to 1 col'!R17)</f>
        <v>#N/A</v>
      </c>
    </row>
    <row r="18" spans="1:11" x14ac:dyDescent="0.25">
      <c r="A18" t="e">
        <f>IF('Convert 4 col to 1 col'!G18=0,"",'Convert 4 col to 1 col'!G18)</f>
        <v>#N/A</v>
      </c>
      <c r="C18" t="e">
        <f>IF(OR(ISNA($A18),A18=""),"",INDEX(LAYOUT!$A$2:$A$96,'Convert 4 col to 1 col'!A18,1))</f>
        <v>#N/A</v>
      </c>
      <c r="E18" t="e">
        <f>IF(OR(A18="",ISNA(A18)),"",'Convert 4 col to 1 col'!M18)</f>
        <v>#N/A</v>
      </c>
      <c r="F18" t="e">
        <f>IF(OR(A18="",ISNA(A18)),"",'Convert 4 col to 1 col'!E18)</f>
        <v>#N/A</v>
      </c>
      <c r="G18" t="e">
        <f>IF(OR(A18="",ISNA(A18)),"","Cy3")</f>
        <v>#N/A</v>
      </c>
      <c r="H18" t="str">
        <f>'Convert 4 col to 1 col'!N18</f>
        <v/>
      </c>
      <c r="I18">
        <f>'Convert 4 col to 1 col'!O18</f>
        <v>16</v>
      </c>
      <c r="J18" t="e">
        <f>'Convert 4 col to 1 col'!Q18</f>
        <v>#N/A</v>
      </c>
      <c r="K18" t="e">
        <f>IF(OR(A18="",ISNA(A18)),"",'Convert 4 col to 1 col'!R18)</f>
        <v>#N/A</v>
      </c>
    </row>
    <row r="19" spans="1:11" x14ac:dyDescent="0.25">
      <c r="A19" t="e">
        <f>IF('Convert 4 col to 1 col'!G19=0,"",'Convert 4 col to 1 col'!G19)</f>
        <v>#N/A</v>
      </c>
      <c r="C19" t="e">
        <f>IF(OR(ISNA($A19),A19=""),"",INDEX(LAYOUT!$A$2:$A$96,'Convert 4 col to 1 col'!A19,1))</f>
        <v>#N/A</v>
      </c>
      <c r="E19" t="e">
        <f>IF(OR(A19="",ISNA(A19)),"",'Convert 4 col to 1 col'!M19)</f>
        <v>#N/A</v>
      </c>
      <c r="F19" t="e">
        <f>IF(OR(A19="",ISNA(A19)),"",'Convert 4 col to 1 col'!E19)</f>
        <v>#N/A</v>
      </c>
      <c r="G19" t="e">
        <f t="shared" si="0"/>
        <v>#N/A</v>
      </c>
      <c r="H19" t="str">
        <f>'Convert 4 col to 1 col'!N19</f>
        <v/>
      </c>
      <c r="I19">
        <f>'Convert 4 col to 1 col'!O19</f>
        <v>17</v>
      </c>
      <c r="J19" t="e">
        <f>'Convert 4 col to 1 col'!Q19</f>
        <v>#N/A</v>
      </c>
      <c r="K19" t="e">
        <f>IF(OR(A19="",ISNA(A19)),"",'Convert 4 col to 1 col'!R19)</f>
        <v>#N/A</v>
      </c>
    </row>
    <row r="20" spans="1:11" x14ac:dyDescent="0.25">
      <c r="A20" t="e">
        <f>IF('Convert 4 col to 1 col'!G20=0,"",'Convert 4 col to 1 col'!G20)</f>
        <v>#N/A</v>
      </c>
      <c r="C20" t="e">
        <f>IF(OR(ISNA($A20),A20=""),"",INDEX(LAYOUT!$A$2:$A$96,'Convert 4 col to 1 col'!A20,1))</f>
        <v>#N/A</v>
      </c>
      <c r="E20" t="e">
        <f>IF(OR(A20="",ISNA(A20)),"",'Convert 4 col to 1 col'!M20)</f>
        <v>#N/A</v>
      </c>
      <c r="F20" t="e">
        <f>IF(OR(A20="",ISNA(A20)),"",'Convert 4 col to 1 col'!E20)</f>
        <v>#N/A</v>
      </c>
      <c r="G20" t="e">
        <f>IF(OR(A20="",ISNA(A20)),"","Cy3")</f>
        <v>#N/A</v>
      </c>
      <c r="H20" t="str">
        <f>'Convert 4 col to 1 col'!N20</f>
        <v/>
      </c>
      <c r="I20">
        <f>'Convert 4 col to 1 col'!O20</f>
        <v>18</v>
      </c>
      <c r="J20" t="e">
        <f>'Convert 4 col to 1 col'!Q20</f>
        <v>#N/A</v>
      </c>
      <c r="K20" t="e">
        <f>IF(OR(A20="",ISNA(A20)),"",'Convert 4 col to 1 col'!R20)</f>
        <v>#N/A</v>
      </c>
    </row>
    <row r="21" spans="1:11" x14ac:dyDescent="0.25">
      <c r="A21" t="e">
        <f>IF('Convert 4 col to 1 col'!G21=0,"",'Convert 4 col to 1 col'!G21)</f>
        <v>#N/A</v>
      </c>
      <c r="C21" t="e">
        <f>IF(OR(ISNA($A21),A21=""),"",INDEX(LAYOUT!$A$2:$A$96,'Convert 4 col to 1 col'!A21,1))</f>
        <v>#N/A</v>
      </c>
      <c r="E21" t="e">
        <f>IF(OR(A21="",ISNA(A21)),"",'Convert 4 col to 1 col'!M21)</f>
        <v>#N/A</v>
      </c>
      <c r="F21" t="e">
        <f>IF(OR(A21="",ISNA(A21)),"",'Convert 4 col to 1 col'!E21)</f>
        <v>#N/A</v>
      </c>
      <c r="G21" t="e">
        <f t="shared" si="0"/>
        <v>#N/A</v>
      </c>
      <c r="H21" t="str">
        <f>'Convert 4 col to 1 col'!N21</f>
        <v/>
      </c>
      <c r="I21">
        <f>'Convert 4 col to 1 col'!O21</f>
        <v>19</v>
      </c>
      <c r="J21" t="e">
        <f>'Convert 4 col to 1 col'!Q21</f>
        <v>#N/A</v>
      </c>
      <c r="K21" t="e">
        <f>IF(OR(A21="",ISNA(A21)),"",'Convert 4 col to 1 col'!R21)</f>
        <v>#N/A</v>
      </c>
    </row>
    <row r="22" spans="1:11" x14ac:dyDescent="0.25">
      <c r="A22" t="e">
        <f>IF('Convert 4 col to 1 col'!G22=0,"",'Convert 4 col to 1 col'!G22)</f>
        <v>#N/A</v>
      </c>
      <c r="C22" t="e">
        <f>IF(OR(ISNA($A22),A22=""),"",INDEX(LAYOUT!$A$2:$A$96,'Convert 4 col to 1 col'!A22,1))</f>
        <v>#N/A</v>
      </c>
      <c r="E22" t="e">
        <f>IF(OR(A22="",ISNA(A22)),"",'Convert 4 col to 1 col'!M22)</f>
        <v>#N/A</v>
      </c>
      <c r="F22" t="e">
        <f>IF(OR(A22="",ISNA(A22)),"",'Convert 4 col to 1 col'!E22)</f>
        <v>#N/A</v>
      </c>
      <c r="G22" t="e">
        <f>IF(OR(A22="",ISNA(A22)),"","Cy3")</f>
        <v>#N/A</v>
      </c>
      <c r="H22" t="str">
        <f>'Convert 4 col to 1 col'!N22</f>
        <v/>
      </c>
      <c r="I22">
        <f>'Convert 4 col to 1 col'!O22</f>
        <v>20</v>
      </c>
      <c r="J22" t="e">
        <f>'Convert 4 col to 1 col'!Q22</f>
        <v>#N/A</v>
      </c>
      <c r="K22" t="e">
        <f>IF(OR(A22="",ISNA(A22)),"",'Convert 4 col to 1 col'!R22)</f>
        <v>#N/A</v>
      </c>
    </row>
    <row r="23" spans="1:11" x14ac:dyDescent="0.25">
      <c r="A23" t="e">
        <f>IF('Convert 4 col to 1 col'!G23=0,"",'Convert 4 col to 1 col'!G23)</f>
        <v>#N/A</v>
      </c>
      <c r="C23" t="e">
        <f>IF(OR(ISNA($A23),A23=""),"",INDEX(LAYOUT!$A$2:$A$96,'Convert 4 col to 1 col'!A23,1))</f>
        <v>#N/A</v>
      </c>
      <c r="E23" t="e">
        <f>IF(OR(A23="",ISNA(A23)),"",'Convert 4 col to 1 col'!M23)</f>
        <v>#N/A</v>
      </c>
      <c r="F23" t="e">
        <f>IF(OR(A23="",ISNA(A23)),"",'Convert 4 col to 1 col'!E23)</f>
        <v>#N/A</v>
      </c>
      <c r="G23" t="e">
        <f t="shared" si="0"/>
        <v>#N/A</v>
      </c>
      <c r="H23" t="str">
        <f>'Convert 4 col to 1 col'!N23</f>
        <v/>
      </c>
      <c r="I23">
        <f>'Convert 4 col to 1 col'!O23</f>
        <v>21</v>
      </c>
      <c r="J23" t="e">
        <f>'Convert 4 col to 1 col'!Q23</f>
        <v>#N/A</v>
      </c>
      <c r="K23" t="e">
        <f>IF(OR(A23="",ISNA(A23)),"",'Convert 4 col to 1 col'!R23)</f>
        <v>#N/A</v>
      </c>
    </row>
    <row r="24" spans="1:11" x14ac:dyDescent="0.25">
      <c r="A24" t="e">
        <f>IF('Convert 4 col to 1 col'!G24=0,"",'Convert 4 col to 1 col'!G24)</f>
        <v>#N/A</v>
      </c>
      <c r="C24" t="e">
        <f>IF(OR(ISNA($A24),A24=""),"",INDEX(LAYOUT!$A$2:$A$96,'Convert 4 col to 1 col'!A24,1))</f>
        <v>#N/A</v>
      </c>
      <c r="E24" t="e">
        <f>IF(OR(A24="",ISNA(A24)),"",'Convert 4 col to 1 col'!M24)</f>
        <v>#N/A</v>
      </c>
      <c r="F24" t="e">
        <f>IF(OR(A24="",ISNA(A24)),"",'Convert 4 col to 1 col'!E24)</f>
        <v>#N/A</v>
      </c>
      <c r="G24" t="e">
        <f>IF(OR(A24="",ISNA(A24)),"","Cy3")</f>
        <v>#N/A</v>
      </c>
      <c r="H24" t="str">
        <f>'Convert 4 col to 1 col'!N24</f>
        <v/>
      </c>
      <c r="I24">
        <f>'Convert 4 col to 1 col'!O24</f>
        <v>22</v>
      </c>
      <c r="J24" t="e">
        <f>'Convert 4 col to 1 col'!Q24</f>
        <v>#N/A</v>
      </c>
      <c r="K24" t="e">
        <f>IF(OR(A24="",ISNA(A24)),"",'Convert 4 col to 1 col'!R24)</f>
        <v>#N/A</v>
      </c>
    </row>
    <row r="25" spans="1:11" x14ac:dyDescent="0.25">
      <c r="A25" t="e">
        <f>IF('Convert 4 col to 1 col'!G25=0,"",'Convert 4 col to 1 col'!G25)</f>
        <v>#N/A</v>
      </c>
      <c r="C25" t="e">
        <f>IF(OR(ISNA($A25),A25=""),"",INDEX(LAYOUT!$A$2:$A$96,'Convert 4 col to 1 col'!A25,1))</f>
        <v>#N/A</v>
      </c>
      <c r="E25" t="e">
        <f>IF(OR(A25="",ISNA(A25)),"",'Convert 4 col to 1 col'!M25)</f>
        <v>#N/A</v>
      </c>
      <c r="F25" t="e">
        <f>IF(OR(A25="",ISNA(A25)),"",'Convert 4 col to 1 col'!E25)</f>
        <v>#N/A</v>
      </c>
      <c r="G25" t="e">
        <f t="shared" si="0"/>
        <v>#N/A</v>
      </c>
      <c r="H25" t="str">
        <f>'Convert 4 col to 1 col'!N25</f>
        <v/>
      </c>
      <c r="I25">
        <f>'Convert 4 col to 1 col'!O25</f>
        <v>23</v>
      </c>
      <c r="J25" t="e">
        <f>'Convert 4 col to 1 col'!Q25</f>
        <v>#N/A</v>
      </c>
      <c r="K25" t="e">
        <f>IF(OR(A25="",ISNA(A25)),"",'Convert 4 col to 1 col'!R25)</f>
        <v>#N/A</v>
      </c>
    </row>
    <row r="26" spans="1:11" x14ac:dyDescent="0.25">
      <c r="A26" t="e">
        <f>IF('Convert 4 col to 1 col'!G26=0,"",'Convert 4 col to 1 col'!G26)</f>
        <v>#N/A</v>
      </c>
      <c r="C26" t="e">
        <f>IF(OR(ISNA($A26),A26=""),"",INDEX(LAYOUT!$A$2:$A$96,'Convert 4 col to 1 col'!A26,1))</f>
        <v>#N/A</v>
      </c>
      <c r="E26" t="e">
        <f>IF(OR(A26="",ISNA(A26)),"",'Convert 4 col to 1 col'!M26)</f>
        <v>#N/A</v>
      </c>
      <c r="F26" t="e">
        <f>IF(OR(A26="",ISNA(A26)),"",'Convert 4 col to 1 col'!E26)</f>
        <v>#N/A</v>
      </c>
      <c r="G26" t="e">
        <f>IF(OR(A26="",ISNA(A26)),"","Cy3")</f>
        <v>#N/A</v>
      </c>
      <c r="H26" t="str">
        <f>'Convert 4 col to 1 col'!N26</f>
        <v/>
      </c>
      <c r="I26">
        <f>'Convert 4 col to 1 col'!O26</f>
        <v>24</v>
      </c>
      <c r="J26" t="e">
        <f>'Convert 4 col to 1 col'!Q26</f>
        <v>#N/A</v>
      </c>
      <c r="K26" t="e">
        <f>IF(OR(A26="",ISNA(A26)),"",'Convert 4 col to 1 col'!R26)</f>
        <v>#N/A</v>
      </c>
    </row>
    <row r="27" spans="1:11" x14ac:dyDescent="0.25">
      <c r="A27" t="e">
        <f>IF('Convert 4 col to 1 col'!G27=0,"",'Convert 4 col to 1 col'!G27)</f>
        <v>#N/A</v>
      </c>
      <c r="C27" t="e">
        <f>IF(OR(ISNA($A27),A27=""),"",INDEX(LAYOUT!$A$2:$A$96,'Convert 4 col to 1 col'!A27,1))</f>
        <v>#N/A</v>
      </c>
      <c r="E27" t="e">
        <f>IF(OR(A27="",ISNA(A27)),"",'Convert 4 col to 1 col'!M27)</f>
        <v>#N/A</v>
      </c>
      <c r="F27" t="e">
        <f>IF(OR(A27="",ISNA(A27)),"",'Convert 4 col to 1 col'!E27)</f>
        <v>#N/A</v>
      </c>
      <c r="G27" t="e">
        <f t="shared" si="0"/>
        <v>#N/A</v>
      </c>
      <c r="H27" t="str">
        <f>'Convert 4 col to 1 col'!N27</f>
        <v/>
      </c>
      <c r="I27">
        <f>'Convert 4 col to 1 col'!O27</f>
        <v>25</v>
      </c>
      <c r="J27" t="e">
        <f>'Convert 4 col to 1 col'!Q27</f>
        <v>#N/A</v>
      </c>
      <c r="K27" t="e">
        <f>IF(OR(A27="",ISNA(A27)),"",'Convert 4 col to 1 col'!R27)</f>
        <v>#N/A</v>
      </c>
    </row>
    <row r="28" spans="1:11" x14ac:dyDescent="0.25">
      <c r="A28" t="e">
        <f>IF('Convert 4 col to 1 col'!G28=0,"",'Convert 4 col to 1 col'!G28)</f>
        <v>#N/A</v>
      </c>
      <c r="C28" t="e">
        <f>IF(OR(ISNA($A28),A28=""),"",INDEX(LAYOUT!$A$2:$A$96,'Convert 4 col to 1 col'!A28,1))</f>
        <v>#N/A</v>
      </c>
      <c r="E28" t="e">
        <f>IF(OR(A28="",ISNA(A28)),"",'Convert 4 col to 1 col'!M28)</f>
        <v>#N/A</v>
      </c>
      <c r="F28" t="e">
        <f>IF(OR(A28="",ISNA(A28)),"",'Convert 4 col to 1 col'!E28)</f>
        <v>#N/A</v>
      </c>
      <c r="G28" t="e">
        <f>IF(OR(A28="",ISNA(A28)),"","Cy3")</f>
        <v>#N/A</v>
      </c>
      <c r="H28" t="str">
        <f>'Convert 4 col to 1 col'!N28</f>
        <v/>
      </c>
      <c r="I28">
        <f>'Convert 4 col to 1 col'!O28</f>
        <v>26</v>
      </c>
      <c r="J28" t="e">
        <f>'Convert 4 col to 1 col'!Q28</f>
        <v>#N/A</v>
      </c>
      <c r="K28" t="e">
        <f>IF(OR(A28="",ISNA(A28)),"",'Convert 4 col to 1 col'!R28)</f>
        <v>#N/A</v>
      </c>
    </row>
    <row r="29" spans="1:11" x14ac:dyDescent="0.25">
      <c r="A29" t="e">
        <f>IF('Convert 4 col to 1 col'!G29=0,"",'Convert 4 col to 1 col'!G29)</f>
        <v>#N/A</v>
      </c>
      <c r="C29" t="e">
        <f>IF(OR(ISNA($A29),A29=""),"",INDEX(LAYOUT!$A$2:$A$96,'Convert 4 col to 1 col'!A29,1))</f>
        <v>#N/A</v>
      </c>
      <c r="E29" t="e">
        <f>IF(OR(A29="",ISNA(A29)),"",'Convert 4 col to 1 col'!M29)</f>
        <v>#N/A</v>
      </c>
      <c r="F29" t="e">
        <f>IF(OR(A29="",ISNA(A29)),"",'Convert 4 col to 1 col'!E29)</f>
        <v>#N/A</v>
      </c>
      <c r="G29" t="e">
        <f t="shared" si="0"/>
        <v>#N/A</v>
      </c>
      <c r="H29" t="str">
        <f>'Convert 4 col to 1 col'!N29</f>
        <v/>
      </c>
      <c r="I29">
        <f>'Convert 4 col to 1 col'!O29</f>
        <v>27</v>
      </c>
      <c r="J29" t="e">
        <f>'Convert 4 col to 1 col'!Q29</f>
        <v>#N/A</v>
      </c>
      <c r="K29" t="e">
        <f>IF(OR(A29="",ISNA(A29)),"",'Convert 4 col to 1 col'!R29)</f>
        <v>#N/A</v>
      </c>
    </row>
    <row r="30" spans="1:11" x14ac:dyDescent="0.25">
      <c r="A30" t="e">
        <f>IF('Convert 4 col to 1 col'!G30=0,"",'Convert 4 col to 1 col'!G30)</f>
        <v>#N/A</v>
      </c>
      <c r="C30" t="e">
        <f>IF(OR(ISNA($A30),A30=""),"",INDEX(LAYOUT!$A$2:$A$96,'Convert 4 col to 1 col'!A30,1))</f>
        <v>#N/A</v>
      </c>
      <c r="E30" t="e">
        <f>IF(OR(A30="",ISNA(A30)),"",'Convert 4 col to 1 col'!M30)</f>
        <v>#N/A</v>
      </c>
      <c r="F30" t="e">
        <f>IF(OR(A30="",ISNA(A30)),"",'Convert 4 col to 1 col'!E30)</f>
        <v>#N/A</v>
      </c>
      <c r="G30" t="e">
        <f>IF(OR(A30="",ISNA(A30)),"","Cy3")</f>
        <v>#N/A</v>
      </c>
      <c r="H30" t="str">
        <f>'Convert 4 col to 1 col'!N30</f>
        <v/>
      </c>
      <c r="I30">
        <f>'Convert 4 col to 1 col'!O30</f>
        <v>28</v>
      </c>
      <c r="J30" t="e">
        <f>'Convert 4 col to 1 col'!Q30</f>
        <v>#N/A</v>
      </c>
      <c r="K30" t="e">
        <f>IF(OR(A30="",ISNA(A30)),"",'Convert 4 col to 1 col'!R30)</f>
        <v>#N/A</v>
      </c>
    </row>
    <row r="31" spans="1:11" x14ac:dyDescent="0.25">
      <c r="A31" t="e">
        <f>IF('Convert 4 col to 1 col'!G31=0,"",'Convert 4 col to 1 col'!G31)</f>
        <v>#N/A</v>
      </c>
      <c r="C31" t="e">
        <f>IF(OR(ISNA($A31),A31=""),"",INDEX(LAYOUT!$A$2:$A$96,'Convert 4 col to 1 col'!A31,1))</f>
        <v>#N/A</v>
      </c>
      <c r="E31" t="e">
        <f>IF(OR(A31="",ISNA(A31)),"",'Convert 4 col to 1 col'!M31)</f>
        <v>#N/A</v>
      </c>
      <c r="F31" t="e">
        <f>IF(OR(A31="",ISNA(A31)),"",'Convert 4 col to 1 col'!E31)</f>
        <v>#N/A</v>
      </c>
      <c r="G31" t="e">
        <f t="shared" si="0"/>
        <v>#N/A</v>
      </c>
      <c r="H31" t="str">
        <f>'Convert 4 col to 1 col'!N31</f>
        <v/>
      </c>
      <c r="I31">
        <f>'Convert 4 col to 1 col'!O31</f>
        <v>29</v>
      </c>
      <c r="J31" t="e">
        <f>'Convert 4 col to 1 col'!Q31</f>
        <v>#N/A</v>
      </c>
      <c r="K31" t="e">
        <f>IF(OR(A31="",ISNA(A31)),"",'Convert 4 col to 1 col'!R31)</f>
        <v>#N/A</v>
      </c>
    </row>
    <row r="32" spans="1:11" x14ac:dyDescent="0.25">
      <c r="A32" t="e">
        <f>IF('Convert 4 col to 1 col'!G32=0,"",'Convert 4 col to 1 col'!G32)</f>
        <v>#N/A</v>
      </c>
      <c r="C32" t="e">
        <f>IF(OR(ISNA($A32),A32=""),"",INDEX(LAYOUT!$A$2:$A$96,'Convert 4 col to 1 col'!A32,1))</f>
        <v>#N/A</v>
      </c>
      <c r="E32" t="e">
        <f>IF(OR(A32="",ISNA(A32)),"",'Convert 4 col to 1 col'!M32)</f>
        <v>#N/A</v>
      </c>
      <c r="F32" t="e">
        <f>IF(OR(A32="",ISNA(A32)),"",'Convert 4 col to 1 col'!E32)</f>
        <v>#N/A</v>
      </c>
      <c r="G32" t="e">
        <f>IF(OR(A32="",ISNA(A32)),"","Cy3")</f>
        <v>#N/A</v>
      </c>
      <c r="H32" t="str">
        <f>'Convert 4 col to 1 col'!N32</f>
        <v/>
      </c>
      <c r="I32">
        <f>'Convert 4 col to 1 col'!O32</f>
        <v>30</v>
      </c>
      <c r="J32" t="e">
        <f>'Convert 4 col to 1 col'!Q32</f>
        <v>#N/A</v>
      </c>
      <c r="K32" t="e">
        <f>IF(OR(A32="",ISNA(A32)),"",'Convert 4 col to 1 col'!R32)</f>
        <v>#N/A</v>
      </c>
    </row>
    <row r="33" spans="1:11" x14ac:dyDescent="0.25">
      <c r="A33" t="e">
        <f>IF('Convert 4 col to 1 col'!G33=0,"",'Convert 4 col to 1 col'!G33)</f>
        <v>#N/A</v>
      </c>
      <c r="C33" t="e">
        <f>IF(OR(ISNA($A33),A33=""),"",INDEX(LAYOUT!$A$2:$A$96,'Convert 4 col to 1 col'!A33,1))</f>
        <v>#N/A</v>
      </c>
      <c r="E33" t="e">
        <f>IF(OR(A33="",ISNA(A33)),"",'Convert 4 col to 1 col'!M33)</f>
        <v>#N/A</v>
      </c>
      <c r="F33" t="e">
        <f>IF(OR(A33="",ISNA(A33)),"",'Convert 4 col to 1 col'!E33)</f>
        <v>#N/A</v>
      </c>
      <c r="G33" t="e">
        <f t="shared" si="0"/>
        <v>#N/A</v>
      </c>
      <c r="H33" t="str">
        <f>'Convert 4 col to 1 col'!N33</f>
        <v/>
      </c>
      <c r="I33">
        <f>'Convert 4 col to 1 col'!O33</f>
        <v>31</v>
      </c>
      <c r="J33" t="e">
        <f>'Convert 4 col to 1 col'!Q33</f>
        <v>#N/A</v>
      </c>
      <c r="K33" t="e">
        <f>IF(OR(A33="",ISNA(A33)),"",'Convert 4 col to 1 col'!R33)</f>
        <v>#N/A</v>
      </c>
    </row>
    <row r="34" spans="1:11" x14ac:dyDescent="0.25">
      <c r="A34" t="e">
        <f>IF('Convert 4 col to 1 col'!G34=0,"",'Convert 4 col to 1 col'!G34)</f>
        <v>#N/A</v>
      </c>
      <c r="C34" t="e">
        <f>IF(OR(ISNA($A34),A34=""),"",INDEX(LAYOUT!$A$2:$A$96,'Convert 4 col to 1 col'!A34,1))</f>
        <v>#N/A</v>
      </c>
      <c r="E34" t="e">
        <f>IF(OR(A34="",ISNA(A34)),"",'Convert 4 col to 1 col'!M34)</f>
        <v>#N/A</v>
      </c>
      <c r="F34" t="e">
        <f>IF(OR(A34="",ISNA(A34)),"",'Convert 4 col to 1 col'!E34)</f>
        <v>#N/A</v>
      </c>
      <c r="G34" t="e">
        <f>IF(OR(A34="",ISNA(A34)),"","Cy3")</f>
        <v>#N/A</v>
      </c>
      <c r="H34" t="str">
        <f>'Convert 4 col to 1 col'!N34</f>
        <v/>
      </c>
      <c r="I34">
        <f>'Convert 4 col to 1 col'!O34</f>
        <v>32</v>
      </c>
      <c r="J34" t="e">
        <f>'Convert 4 col to 1 col'!Q34</f>
        <v>#N/A</v>
      </c>
      <c r="K34" t="e">
        <f>IF(OR(A34="",ISNA(A34)),"",'Convert 4 col to 1 col'!R34)</f>
        <v>#N/A</v>
      </c>
    </row>
    <row r="35" spans="1:11" x14ac:dyDescent="0.25">
      <c r="A35" t="e">
        <f>IF('Convert 4 col to 1 col'!G35=0,"",'Convert 4 col to 1 col'!G35)</f>
        <v>#N/A</v>
      </c>
      <c r="C35" t="e">
        <f>IF(OR(ISNA($A35),A35=""),"",INDEX(LAYOUT!$A$2:$A$96,'Convert 4 col to 1 col'!A35,1))</f>
        <v>#N/A</v>
      </c>
      <c r="E35" t="e">
        <f>IF(OR(A35="",ISNA(A35)),"",'Convert 4 col to 1 col'!M35)</f>
        <v>#N/A</v>
      </c>
      <c r="F35" t="e">
        <f>IF(OR(A35="",ISNA(A35)),"",'Convert 4 col to 1 col'!E35)</f>
        <v>#N/A</v>
      </c>
      <c r="G35" t="e">
        <f t="shared" si="0"/>
        <v>#N/A</v>
      </c>
      <c r="H35" t="str">
        <f>'Convert 4 col to 1 col'!N35</f>
        <v/>
      </c>
      <c r="I35">
        <f>'Convert 4 col to 1 col'!O35</f>
        <v>33</v>
      </c>
      <c r="J35" t="e">
        <f>'Convert 4 col to 1 col'!Q35</f>
        <v>#N/A</v>
      </c>
      <c r="K35" t="e">
        <f>IF(OR(A35="",ISNA(A35)),"",'Convert 4 col to 1 col'!R35)</f>
        <v>#N/A</v>
      </c>
    </row>
    <row r="36" spans="1:11" x14ac:dyDescent="0.25">
      <c r="A36" t="e">
        <f>IF('Convert 4 col to 1 col'!G36=0,"",'Convert 4 col to 1 col'!G36)</f>
        <v>#N/A</v>
      </c>
      <c r="C36" t="e">
        <f>IF(OR(ISNA($A36),A36=""),"",INDEX(LAYOUT!$A$2:$A$96,'Convert 4 col to 1 col'!A36,1))</f>
        <v>#N/A</v>
      </c>
      <c r="E36" t="e">
        <f>IF(OR(A36="",ISNA(A36)),"",'Convert 4 col to 1 col'!M36)</f>
        <v>#N/A</v>
      </c>
      <c r="F36" t="e">
        <f>IF(OR(A36="",ISNA(A36)),"",'Convert 4 col to 1 col'!E36)</f>
        <v>#N/A</v>
      </c>
      <c r="G36" t="e">
        <f>IF(OR(A36="",ISNA(A36)),"","Cy3")</f>
        <v>#N/A</v>
      </c>
      <c r="H36" t="str">
        <f>'Convert 4 col to 1 col'!N36</f>
        <v/>
      </c>
      <c r="I36">
        <f>'Convert 4 col to 1 col'!O36</f>
        <v>34</v>
      </c>
      <c r="J36" t="e">
        <f>'Convert 4 col to 1 col'!Q36</f>
        <v>#N/A</v>
      </c>
      <c r="K36" t="e">
        <f>IF(OR(A36="",ISNA(A36)),"",'Convert 4 col to 1 col'!R36)</f>
        <v>#N/A</v>
      </c>
    </row>
    <row r="37" spans="1:11" x14ac:dyDescent="0.25">
      <c r="A37" t="e">
        <f>IF('Convert 4 col to 1 col'!G37=0,"",'Convert 4 col to 1 col'!G37)</f>
        <v>#N/A</v>
      </c>
      <c r="C37" t="e">
        <f>IF(OR(ISNA($A37),A37=""),"",INDEX(LAYOUT!$A$2:$A$96,'Convert 4 col to 1 col'!A37,1))</f>
        <v>#N/A</v>
      </c>
      <c r="E37" t="e">
        <f>IF(OR(A37="",ISNA(A37)),"",'Convert 4 col to 1 col'!M37)</f>
        <v>#N/A</v>
      </c>
      <c r="F37" t="e">
        <f>IF(OR(A37="",ISNA(A37)),"",'Convert 4 col to 1 col'!E37)</f>
        <v>#N/A</v>
      </c>
      <c r="G37" t="e">
        <f t="shared" si="0"/>
        <v>#N/A</v>
      </c>
      <c r="H37" t="str">
        <f>'Convert 4 col to 1 col'!N37</f>
        <v/>
      </c>
      <c r="I37">
        <f>'Convert 4 col to 1 col'!O37</f>
        <v>35</v>
      </c>
      <c r="J37" t="e">
        <f>'Convert 4 col to 1 col'!Q37</f>
        <v>#N/A</v>
      </c>
      <c r="K37" t="e">
        <f>IF(OR(A37="",ISNA(A37)),"",'Convert 4 col to 1 col'!R37)</f>
        <v>#N/A</v>
      </c>
    </row>
    <row r="38" spans="1:11" x14ac:dyDescent="0.25">
      <c r="A38" t="e">
        <f>IF('Convert 4 col to 1 col'!G38=0,"",'Convert 4 col to 1 col'!G38)</f>
        <v>#N/A</v>
      </c>
      <c r="C38" t="e">
        <f>IF(OR(ISNA($A38),A38=""),"",INDEX(LAYOUT!$A$2:$A$96,'Convert 4 col to 1 col'!A38,1))</f>
        <v>#N/A</v>
      </c>
      <c r="E38" t="e">
        <f>IF(OR(A38="",ISNA(A38)),"",'Convert 4 col to 1 col'!M38)</f>
        <v>#N/A</v>
      </c>
      <c r="F38" t="e">
        <f>IF(OR(A38="",ISNA(A38)),"",'Convert 4 col to 1 col'!E38)</f>
        <v>#N/A</v>
      </c>
      <c r="G38" t="e">
        <f>IF(OR(A38="",ISNA(A38)),"","Cy3")</f>
        <v>#N/A</v>
      </c>
      <c r="H38" t="str">
        <f>'Convert 4 col to 1 col'!N38</f>
        <v/>
      </c>
      <c r="I38">
        <f>'Convert 4 col to 1 col'!O38</f>
        <v>36</v>
      </c>
      <c r="J38" t="e">
        <f>'Convert 4 col to 1 col'!Q38</f>
        <v>#N/A</v>
      </c>
      <c r="K38" t="e">
        <f>IF(OR(A38="",ISNA(A38)),"",'Convert 4 col to 1 col'!R38)</f>
        <v>#N/A</v>
      </c>
    </row>
    <row r="39" spans="1:11" x14ac:dyDescent="0.25">
      <c r="A39" t="e">
        <f>IF('Convert 4 col to 1 col'!G39=0,"",'Convert 4 col to 1 col'!G39)</f>
        <v>#N/A</v>
      </c>
      <c r="C39" t="e">
        <f>IF(OR(ISNA($A39),A39=""),"",INDEX(LAYOUT!$A$2:$A$96,'Convert 4 col to 1 col'!A39,1))</f>
        <v>#N/A</v>
      </c>
      <c r="E39" t="e">
        <f>IF(OR(A39="",ISNA(A39)),"",'Convert 4 col to 1 col'!M39)</f>
        <v>#N/A</v>
      </c>
      <c r="F39" t="e">
        <f>IF(OR(A39="",ISNA(A39)),"",'Convert 4 col to 1 col'!E39)</f>
        <v>#N/A</v>
      </c>
      <c r="G39" t="e">
        <f t="shared" si="0"/>
        <v>#N/A</v>
      </c>
      <c r="H39" t="str">
        <f>'Convert 4 col to 1 col'!N39</f>
        <v/>
      </c>
      <c r="I39">
        <f>'Convert 4 col to 1 col'!O39</f>
        <v>37</v>
      </c>
      <c r="J39" t="e">
        <f>'Convert 4 col to 1 col'!Q39</f>
        <v>#N/A</v>
      </c>
      <c r="K39" t="e">
        <f>IF(OR(A39="",ISNA(A39)),"",'Convert 4 col to 1 col'!R39)</f>
        <v>#N/A</v>
      </c>
    </row>
    <row r="40" spans="1:11" x14ac:dyDescent="0.25">
      <c r="A40" t="e">
        <f>IF('Convert 4 col to 1 col'!G40=0,"",'Convert 4 col to 1 col'!G40)</f>
        <v>#N/A</v>
      </c>
      <c r="C40" t="e">
        <f>IF(OR(ISNA($A40),A40=""),"",INDEX(LAYOUT!$A$2:$A$96,'Convert 4 col to 1 col'!A40,1))</f>
        <v>#N/A</v>
      </c>
      <c r="E40" t="e">
        <f>IF(OR(A40="",ISNA(A40)),"",'Convert 4 col to 1 col'!M40)</f>
        <v>#N/A</v>
      </c>
      <c r="F40" t="e">
        <f>IF(OR(A40="",ISNA(A40)),"",'Convert 4 col to 1 col'!E40)</f>
        <v>#N/A</v>
      </c>
      <c r="G40" t="e">
        <f>IF(OR(A40="",ISNA(A40)),"","Cy3")</f>
        <v>#N/A</v>
      </c>
      <c r="H40" t="str">
        <f>'Convert 4 col to 1 col'!N40</f>
        <v/>
      </c>
      <c r="I40">
        <f>'Convert 4 col to 1 col'!O40</f>
        <v>38</v>
      </c>
      <c r="J40" t="e">
        <f>'Convert 4 col to 1 col'!Q40</f>
        <v>#N/A</v>
      </c>
      <c r="K40" t="e">
        <f>IF(OR(A40="",ISNA(A40)),"",'Convert 4 col to 1 col'!R40)</f>
        <v>#N/A</v>
      </c>
    </row>
    <row r="41" spans="1:11" x14ac:dyDescent="0.25">
      <c r="A41" t="e">
        <f>IF('Convert 4 col to 1 col'!G41=0,"",'Convert 4 col to 1 col'!G41)</f>
        <v>#N/A</v>
      </c>
      <c r="C41" t="e">
        <f>IF(OR(ISNA($A41),A41=""),"",INDEX(LAYOUT!$A$2:$A$96,'Convert 4 col to 1 col'!A41,1))</f>
        <v>#N/A</v>
      </c>
      <c r="E41" t="e">
        <f>IF(OR(A41="",ISNA(A41)),"",'Convert 4 col to 1 col'!M41)</f>
        <v>#N/A</v>
      </c>
      <c r="F41" t="e">
        <f>IF(OR(A41="",ISNA(A41)),"",'Convert 4 col to 1 col'!E41)</f>
        <v>#N/A</v>
      </c>
      <c r="G41" t="e">
        <f t="shared" si="0"/>
        <v>#N/A</v>
      </c>
      <c r="H41" t="str">
        <f>'Convert 4 col to 1 col'!N41</f>
        <v/>
      </c>
      <c r="I41">
        <f>'Convert 4 col to 1 col'!O41</f>
        <v>39</v>
      </c>
      <c r="J41" t="e">
        <f>'Convert 4 col to 1 col'!Q41</f>
        <v>#N/A</v>
      </c>
      <c r="K41" t="e">
        <f>IF(OR(A41="",ISNA(A41)),"",'Convert 4 col to 1 col'!R41)</f>
        <v>#N/A</v>
      </c>
    </row>
    <row r="42" spans="1:11" x14ac:dyDescent="0.25">
      <c r="A42" t="e">
        <f>IF('Convert 4 col to 1 col'!G42=0,"",'Convert 4 col to 1 col'!G42)</f>
        <v>#N/A</v>
      </c>
      <c r="C42" t="e">
        <f>IF(OR(ISNA($A42),A42=""),"",INDEX(LAYOUT!$A$2:$A$96,'Convert 4 col to 1 col'!A42,1))</f>
        <v>#N/A</v>
      </c>
      <c r="E42" t="e">
        <f>IF(OR(A42="",ISNA(A42)),"",'Convert 4 col to 1 col'!M42)</f>
        <v>#N/A</v>
      </c>
      <c r="F42" t="e">
        <f>IF(OR(A42="",ISNA(A42)),"",'Convert 4 col to 1 col'!E42)</f>
        <v>#N/A</v>
      </c>
      <c r="G42" t="e">
        <f>IF(OR(A42="",ISNA(A42)),"","Cy3")</f>
        <v>#N/A</v>
      </c>
      <c r="H42" t="str">
        <f>'Convert 4 col to 1 col'!N42</f>
        <v/>
      </c>
      <c r="I42">
        <f>'Convert 4 col to 1 col'!O42</f>
        <v>40</v>
      </c>
      <c r="J42" t="e">
        <f>'Convert 4 col to 1 col'!Q42</f>
        <v>#N/A</v>
      </c>
      <c r="K42" t="e">
        <f>IF(OR(A42="",ISNA(A42)),"",'Convert 4 col to 1 col'!R42)</f>
        <v>#N/A</v>
      </c>
    </row>
    <row r="43" spans="1:11" x14ac:dyDescent="0.25">
      <c r="A43" t="e">
        <f>IF('Convert 4 col to 1 col'!G43=0,"",'Convert 4 col to 1 col'!G43)</f>
        <v>#N/A</v>
      </c>
      <c r="C43" t="e">
        <f>IF(OR(ISNA($A43),A43=""),"",INDEX(LAYOUT!$A$2:$A$96,'Convert 4 col to 1 col'!A43,1))</f>
        <v>#N/A</v>
      </c>
      <c r="E43" t="e">
        <f>IF(OR(A43="",ISNA(A43)),"",'Convert 4 col to 1 col'!M43)</f>
        <v>#N/A</v>
      </c>
      <c r="F43" t="e">
        <f>IF(OR(A43="",ISNA(A43)),"",'Convert 4 col to 1 col'!E43)</f>
        <v>#N/A</v>
      </c>
      <c r="G43" t="e">
        <f t="shared" si="0"/>
        <v>#N/A</v>
      </c>
      <c r="H43" t="str">
        <f>'Convert 4 col to 1 col'!N43</f>
        <v/>
      </c>
      <c r="I43">
        <f>'Convert 4 col to 1 col'!O43</f>
        <v>41</v>
      </c>
      <c r="J43" t="e">
        <f>'Convert 4 col to 1 col'!Q43</f>
        <v>#N/A</v>
      </c>
      <c r="K43" t="e">
        <f>IF(OR(A43="",ISNA(A43)),"",'Convert 4 col to 1 col'!R43)</f>
        <v>#N/A</v>
      </c>
    </row>
    <row r="44" spans="1:11" x14ac:dyDescent="0.25">
      <c r="A44" t="e">
        <f>IF('Convert 4 col to 1 col'!G44=0,"",'Convert 4 col to 1 col'!G44)</f>
        <v>#N/A</v>
      </c>
      <c r="C44" t="e">
        <f>IF(OR(ISNA($A44),A44=""),"",INDEX(LAYOUT!$A$2:$A$96,'Convert 4 col to 1 col'!A44,1))</f>
        <v>#N/A</v>
      </c>
      <c r="E44" t="e">
        <f>IF(OR(A44="",ISNA(A44)),"",'Convert 4 col to 1 col'!M44)</f>
        <v>#N/A</v>
      </c>
      <c r="F44" t="e">
        <f>IF(OR(A44="",ISNA(A44)),"",'Convert 4 col to 1 col'!E44)</f>
        <v>#N/A</v>
      </c>
      <c r="G44" t="e">
        <f>IF(OR(A44="",ISNA(A44)),"","Cy3")</f>
        <v>#N/A</v>
      </c>
      <c r="H44" t="str">
        <f>'Convert 4 col to 1 col'!N44</f>
        <v/>
      </c>
      <c r="I44">
        <f>'Convert 4 col to 1 col'!O44</f>
        <v>42</v>
      </c>
      <c r="J44" t="e">
        <f>'Convert 4 col to 1 col'!Q44</f>
        <v>#N/A</v>
      </c>
      <c r="K44" t="e">
        <f>IF(OR(A44="",ISNA(A44)),"",'Convert 4 col to 1 col'!R44)</f>
        <v>#N/A</v>
      </c>
    </row>
    <row r="45" spans="1:11" x14ac:dyDescent="0.25">
      <c r="A45" t="e">
        <f>IF('Convert 4 col to 1 col'!G45=0,"",'Convert 4 col to 1 col'!G45)</f>
        <v>#N/A</v>
      </c>
      <c r="C45" t="e">
        <f>IF(OR(ISNA($A45),A45=""),"",INDEX(LAYOUT!$A$2:$A$96,'Convert 4 col to 1 col'!A45,1))</f>
        <v>#N/A</v>
      </c>
      <c r="E45" t="e">
        <f>IF(OR(A45="",ISNA(A45)),"",'Convert 4 col to 1 col'!M45)</f>
        <v>#N/A</v>
      </c>
      <c r="F45" t="e">
        <f>IF(OR(A45="",ISNA(A45)),"",'Convert 4 col to 1 col'!E45)</f>
        <v>#N/A</v>
      </c>
      <c r="G45" t="e">
        <f t="shared" si="0"/>
        <v>#N/A</v>
      </c>
      <c r="H45" t="str">
        <f>'Convert 4 col to 1 col'!N45</f>
        <v/>
      </c>
      <c r="I45">
        <f>'Convert 4 col to 1 col'!O45</f>
        <v>43</v>
      </c>
      <c r="J45" t="e">
        <f>'Convert 4 col to 1 col'!Q45</f>
        <v>#N/A</v>
      </c>
      <c r="K45" t="e">
        <f>IF(OR(A45="",ISNA(A45)),"",'Convert 4 col to 1 col'!R45)</f>
        <v>#N/A</v>
      </c>
    </row>
    <row r="46" spans="1:11" x14ac:dyDescent="0.25">
      <c r="A46" t="e">
        <f>IF('Convert 4 col to 1 col'!G46=0,"",'Convert 4 col to 1 col'!G46)</f>
        <v>#N/A</v>
      </c>
      <c r="C46" t="e">
        <f>IF(OR(ISNA($A46),A46=""),"",INDEX(LAYOUT!$A$2:$A$96,'Convert 4 col to 1 col'!A46,1))</f>
        <v>#N/A</v>
      </c>
      <c r="E46" t="e">
        <f>IF(OR(A46="",ISNA(A46)),"",'Convert 4 col to 1 col'!M46)</f>
        <v>#N/A</v>
      </c>
      <c r="F46" t="e">
        <f>IF(OR(A46="",ISNA(A46)),"",'Convert 4 col to 1 col'!E46)</f>
        <v>#N/A</v>
      </c>
      <c r="G46" t="e">
        <f>IF(OR(A46="",ISNA(A46)),"","Cy3")</f>
        <v>#N/A</v>
      </c>
      <c r="H46" t="str">
        <f>'Convert 4 col to 1 col'!N46</f>
        <v/>
      </c>
      <c r="I46">
        <f>'Convert 4 col to 1 col'!O46</f>
        <v>44</v>
      </c>
      <c r="J46" t="e">
        <f>'Convert 4 col to 1 col'!Q46</f>
        <v>#N/A</v>
      </c>
      <c r="K46" t="e">
        <f>IF(OR(A46="",ISNA(A46)),"",'Convert 4 col to 1 col'!R46)</f>
        <v>#N/A</v>
      </c>
    </row>
    <row r="47" spans="1:11" x14ac:dyDescent="0.25">
      <c r="A47" t="e">
        <f>IF('Convert 4 col to 1 col'!G47=0,"",'Convert 4 col to 1 col'!G47)</f>
        <v>#N/A</v>
      </c>
      <c r="C47" t="e">
        <f>IF(OR(ISNA($A47),A47=""),"",INDEX(LAYOUT!$A$2:$A$96,'Convert 4 col to 1 col'!A47,1))</f>
        <v>#N/A</v>
      </c>
      <c r="E47" t="e">
        <f>IF(OR(A47="",ISNA(A47)),"",'Convert 4 col to 1 col'!M47)</f>
        <v>#N/A</v>
      </c>
      <c r="F47" t="e">
        <f>IF(OR(A47="",ISNA(A47)),"",'Convert 4 col to 1 col'!E47)</f>
        <v>#N/A</v>
      </c>
      <c r="G47" t="e">
        <f t="shared" si="0"/>
        <v>#N/A</v>
      </c>
      <c r="H47" t="str">
        <f>'Convert 4 col to 1 col'!N47</f>
        <v/>
      </c>
      <c r="I47">
        <f>'Convert 4 col to 1 col'!O47</f>
        <v>45</v>
      </c>
      <c r="J47" t="e">
        <f>'Convert 4 col to 1 col'!Q47</f>
        <v>#N/A</v>
      </c>
      <c r="K47" t="e">
        <f>IF(OR(A47="",ISNA(A47)),"",'Convert 4 col to 1 col'!R47)</f>
        <v>#N/A</v>
      </c>
    </row>
    <row r="48" spans="1:11" x14ac:dyDescent="0.25">
      <c r="A48" t="e">
        <f>IF('Convert 4 col to 1 col'!G48=0,"",'Convert 4 col to 1 col'!G48)</f>
        <v>#N/A</v>
      </c>
      <c r="C48" t="e">
        <f>IF(OR(ISNA($A48),A48=""),"",INDEX(LAYOUT!$A$2:$A$96,'Convert 4 col to 1 col'!A48,1))</f>
        <v>#N/A</v>
      </c>
      <c r="E48" t="e">
        <f>IF(OR(A48="",ISNA(A48)),"",'Convert 4 col to 1 col'!M48)</f>
        <v>#N/A</v>
      </c>
      <c r="F48" t="e">
        <f>IF(OR(A48="",ISNA(A48)),"",'Convert 4 col to 1 col'!E48)</f>
        <v>#N/A</v>
      </c>
      <c r="G48" t="e">
        <f>IF(OR(A48="",ISNA(A48)),"","Cy3")</f>
        <v>#N/A</v>
      </c>
      <c r="H48" t="str">
        <f>'Convert 4 col to 1 col'!N48</f>
        <v/>
      </c>
      <c r="I48">
        <f>'Convert 4 col to 1 col'!O48</f>
        <v>46</v>
      </c>
      <c r="J48" t="e">
        <f>'Convert 4 col to 1 col'!Q48</f>
        <v>#N/A</v>
      </c>
      <c r="K48" t="e">
        <f>IF(OR(A48="",ISNA(A48)),"",'Convert 4 col to 1 col'!R48)</f>
        <v>#N/A</v>
      </c>
    </row>
    <row r="49" spans="1:11" x14ac:dyDescent="0.25">
      <c r="A49" t="e">
        <f>IF('Convert 4 col to 1 col'!G49=0,"",'Convert 4 col to 1 col'!G49)</f>
        <v>#N/A</v>
      </c>
      <c r="C49" t="e">
        <f>IF(OR(ISNA($A49),A49=""),"",INDEX(LAYOUT!$A$2:$A$96,'Convert 4 col to 1 col'!A49,1))</f>
        <v>#N/A</v>
      </c>
      <c r="E49" t="e">
        <f>IF(OR(A49="",ISNA(A49)),"",'Convert 4 col to 1 col'!M49)</f>
        <v>#N/A</v>
      </c>
      <c r="F49" t="e">
        <f>IF(OR(A49="",ISNA(A49)),"",'Convert 4 col to 1 col'!E49)</f>
        <v>#N/A</v>
      </c>
      <c r="G49" t="e">
        <f t="shared" si="0"/>
        <v>#N/A</v>
      </c>
      <c r="H49" t="str">
        <f>'Convert 4 col to 1 col'!N49</f>
        <v/>
      </c>
      <c r="I49">
        <f>'Convert 4 col to 1 col'!O49</f>
        <v>47</v>
      </c>
      <c r="J49" t="e">
        <f>'Convert 4 col to 1 col'!Q49</f>
        <v>#N/A</v>
      </c>
      <c r="K49" t="e">
        <f>IF(OR(A49="",ISNA(A49)),"",'Convert 4 col to 1 col'!R49)</f>
        <v>#N/A</v>
      </c>
    </row>
    <row r="50" spans="1:11" x14ac:dyDescent="0.25">
      <c r="A50" t="e">
        <f>IF('Convert 4 col to 1 col'!G50=0,"",'Convert 4 col to 1 col'!G50)</f>
        <v>#N/A</v>
      </c>
      <c r="C50" t="e">
        <f>IF(OR(ISNA($A50),A50=""),"",INDEX(LAYOUT!$A$2:$A$96,'Convert 4 col to 1 col'!A50,1))</f>
        <v>#N/A</v>
      </c>
      <c r="E50" t="e">
        <f>IF(OR(A50="",ISNA(A50)),"",'Convert 4 col to 1 col'!M50)</f>
        <v>#N/A</v>
      </c>
      <c r="F50" t="e">
        <f>IF(OR(A50="",ISNA(A50)),"",'Convert 4 col to 1 col'!E50)</f>
        <v>#N/A</v>
      </c>
      <c r="G50" t="e">
        <f>IF(OR(A50="",ISNA(A50)),"","Cy3")</f>
        <v>#N/A</v>
      </c>
      <c r="H50" t="str">
        <f>'Convert 4 col to 1 col'!N50</f>
        <v/>
      </c>
      <c r="I50">
        <f>'Convert 4 col to 1 col'!O50</f>
        <v>48</v>
      </c>
      <c r="J50" t="e">
        <f>'Convert 4 col to 1 col'!Q50</f>
        <v>#N/A</v>
      </c>
      <c r="K50" t="e">
        <f>IF(OR(A50="",ISNA(A50)),"",'Convert 4 col to 1 col'!R50)</f>
        <v>#N/A</v>
      </c>
    </row>
    <row r="51" spans="1:11" x14ac:dyDescent="0.25">
      <c r="A51" t="e">
        <f>IF('Convert 4 col to 1 col'!G51=0,"",'Convert 4 col to 1 col'!G51)</f>
        <v>#N/A</v>
      </c>
      <c r="C51" t="e">
        <f>IF(OR(ISNA($A51),A51=""),"",INDEX(LAYOUT!$A$2:$A$96,'Convert 4 col to 1 col'!A51,1))</f>
        <v>#N/A</v>
      </c>
      <c r="E51" t="e">
        <f>IF(OR(A51="",ISNA(A51)),"",'Convert 4 col to 1 col'!M51)</f>
        <v>#N/A</v>
      </c>
      <c r="F51" t="e">
        <f>IF(OR(A51="",ISNA(A51)),"",'Convert 4 col to 1 col'!E51)</f>
        <v>#N/A</v>
      </c>
      <c r="G51" t="e">
        <f t="shared" si="0"/>
        <v>#N/A</v>
      </c>
      <c r="H51" t="str">
        <f>'Convert 4 col to 1 col'!N51</f>
        <v/>
      </c>
      <c r="I51">
        <f>'Convert 4 col to 1 col'!O51</f>
        <v>49</v>
      </c>
      <c r="J51" t="e">
        <f>'Convert 4 col to 1 col'!Q51</f>
        <v>#N/A</v>
      </c>
      <c r="K51" t="e">
        <f>IF(OR(A51="",ISNA(A51)),"",'Convert 4 col to 1 col'!R51)</f>
        <v>#N/A</v>
      </c>
    </row>
    <row r="52" spans="1:11" x14ac:dyDescent="0.25">
      <c r="A52" t="e">
        <f>IF('Convert 4 col to 1 col'!G52=0,"",'Convert 4 col to 1 col'!G52)</f>
        <v>#N/A</v>
      </c>
      <c r="C52" t="e">
        <f>IF(OR(ISNA($A52),A52=""),"",INDEX(LAYOUT!$A$2:$A$96,'Convert 4 col to 1 col'!A52,1))</f>
        <v>#N/A</v>
      </c>
      <c r="E52" t="e">
        <f>IF(OR(A52="",ISNA(A52)),"",'Convert 4 col to 1 col'!M52)</f>
        <v>#N/A</v>
      </c>
      <c r="F52" t="e">
        <f>IF(OR(A52="",ISNA(A52)),"",'Convert 4 col to 1 col'!E52)</f>
        <v>#N/A</v>
      </c>
      <c r="G52" t="e">
        <f>IF(OR(A52="",ISNA(A52)),"","Cy3")</f>
        <v>#N/A</v>
      </c>
      <c r="H52" t="str">
        <f>'Convert 4 col to 1 col'!N52</f>
        <v/>
      </c>
      <c r="I52">
        <f>'Convert 4 col to 1 col'!O52</f>
        <v>50</v>
      </c>
      <c r="J52" t="e">
        <f>'Convert 4 col to 1 col'!Q52</f>
        <v>#N/A</v>
      </c>
      <c r="K52" t="e">
        <f>IF(OR(A52="",ISNA(A52)),"",'Convert 4 col to 1 col'!R52)</f>
        <v>#N/A</v>
      </c>
    </row>
    <row r="53" spans="1:11" x14ac:dyDescent="0.25">
      <c r="A53" t="e">
        <f>IF('Convert 4 col to 1 col'!G53=0,"",'Convert 4 col to 1 col'!G53)</f>
        <v>#N/A</v>
      </c>
      <c r="C53" t="e">
        <f>IF(OR(ISNA($A53),A53=""),"",INDEX(LAYOUT!$A$2:$A$96,'Convert 4 col to 1 col'!A53,1))</f>
        <v>#N/A</v>
      </c>
      <c r="E53" t="e">
        <f>IF(OR(A53="",ISNA(A53)),"",'Convert 4 col to 1 col'!M53)</f>
        <v>#N/A</v>
      </c>
      <c r="F53" t="e">
        <f>IF(OR(A53="",ISNA(A53)),"",'Convert 4 col to 1 col'!E53)</f>
        <v>#N/A</v>
      </c>
      <c r="G53" t="e">
        <f t="shared" si="0"/>
        <v>#N/A</v>
      </c>
      <c r="H53" t="str">
        <f>'Convert 4 col to 1 col'!N53</f>
        <v/>
      </c>
      <c r="I53">
        <f>'Convert 4 col to 1 col'!O53</f>
        <v>51</v>
      </c>
      <c r="J53" t="e">
        <f>'Convert 4 col to 1 col'!Q53</f>
        <v>#N/A</v>
      </c>
      <c r="K53" t="e">
        <f>IF(OR(A53="",ISNA(A53)),"",'Convert 4 col to 1 col'!R53)</f>
        <v>#N/A</v>
      </c>
    </row>
    <row r="54" spans="1:11" x14ac:dyDescent="0.25">
      <c r="A54" t="e">
        <f>IF('Convert 4 col to 1 col'!G54=0,"",'Convert 4 col to 1 col'!G54)</f>
        <v>#N/A</v>
      </c>
      <c r="C54" t="e">
        <f>IF(OR(ISNA($A54),A54=""),"",INDEX(LAYOUT!$A$2:$A$96,'Convert 4 col to 1 col'!A54,1))</f>
        <v>#N/A</v>
      </c>
      <c r="E54" t="e">
        <f>IF(OR(A54="",ISNA(A54)),"",'Convert 4 col to 1 col'!M54)</f>
        <v>#N/A</v>
      </c>
      <c r="F54" t="e">
        <f>IF(OR(A54="",ISNA(A54)),"",'Convert 4 col to 1 col'!E54)</f>
        <v>#N/A</v>
      </c>
      <c r="G54" t="e">
        <f>IF(OR(A54="",ISNA(A54)),"","Cy3")</f>
        <v>#N/A</v>
      </c>
      <c r="H54" t="str">
        <f>'Convert 4 col to 1 col'!N54</f>
        <v/>
      </c>
      <c r="I54">
        <f>'Convert 4 col to 1 col'!O54</f>
        <v>52</v>
      </c>
      <c r="J54" t="e">
        <f>'Convert 4 col to 1 col'!Q54</f>
        <v>#N/A</v>
      </c>
      <c r="K54" t="e">
        <f>IF(OR(A54="",ISNA(A54)),"",'Convert 4 col to 1 col'!R54)</f>
        <v>#N/A</v>
      </c>
    </row>
    <row r="55" spans="1:11" x14ac:dyDescent="0.25">
      <c r="A55" t="e">
        <f>IF('Convert 4 col to 1 col'!G55=0,"",'Convert 4 col to 1 col'!G55)</f>
        <v>#N/A</v>
      </c>
      <c r="C55" t="e">
        <f>IF(OR(ISNA($A55),A55=""),"",INDEX(LAYOUT!$A$2:$A$96,'Convert 4 col to 1 col'!A55,1))</f>
        <v>#N/A</v>
      </c>
      <c r="E55" t="e">
        <f>IF(OR(A55="",ISNA(A55)),"",'Convert 4 col to 1 col'!M55)</f>
        <v>#N/A</v>
      </c>
      <c r="F55" t="e">
        <f>IF(OR(A55="",ISNA(A55)),"",'Convert 4 col to 1 col'!E55)</f>
        <v>#N/A</v>
      </c>
      <c r="G55" t="e">
        <f t="shared" si="0"/>
        <v>#N/A</v>
      </c>
      <c r="H55" t="str">
        <f>'Convert 4 col to 1 col'!N55</f>
        <v/>
      </c>
      <c r="I55">
        <f>'Convert 4 col to 1 col'!O55</f>
        <v>53</v>
      </c>
      <c r="J55" t="e">
        <f>'Convert 4 col to 1 col'!Q55</f>
        <v>#N/A</v>
      </c>
      <c r="K55" t="e">
        <f>IF(OR(A55="",ISNA(A55)),"",'Convert 4 col to 1 col'!R55)</f>
        <v>#N/A</v>
      </c>
    </row>
    <row r="56" spans="1:11" x14ac:dyDescent="0.25">
      <c r="A56" t="e">
        <f>IF('Convert 4 col to 1 col'!G56=0,"",'Convert 4 col to 1 col'!G56)</f>
        <v>#N/A</v>
      </c>
      <c r="C56" t="e">
        <f>IF(OR(ISNA($A56),A56=""),"",INDEX(LAYOUT!$A$2:$A$96,'Convert 4 col to 1 col'!A56,1))</f>
        <v>#N/A</v>
      </c>
      <c r="E56" t="e">
        <f>IF(OR(A56="",ISNA(A56)),"",'Convert 4 col to 1 col'!M56)</f>
        <v>#N/A</v>
      </c>
      <c r="F56" t="e">
        <f>IF(OR(A56="",ISNA(A56)),"",'Convert 4 col to 1 col'!E56)</f>
        <v>#N/A</v>
      </c>
      <c r="G56" t="e">
        <f>IF(OR(A56="",ISNA(A56)),"","Cy3")</f>
        <v>#N/A</v>
      </c>
      <c r="H56" t="str">
        <f>'Convert 4 col to 1 col'!N56</f>
        <v/>
      </c>
      <c r="I56">
        <f>'Convert 4 col to 1 col'!O56</f>
        <v>54</v>
      </c>
      <c r="J56" t="e">
        <f>'Convert 4 col to 1 col'!Q56</f>
        <v>#N/A</v>
      </c>
      <c r="K56" t="e">
        <f>IF(OR(A56="",ISNA(A56)),"",'Convert 4 col to 1 col'!R56)</f>
        <v>#N/A</v>
      </c>
    </row>
    <row r="57" spans="1:11" x14ac:dyDescent="0.25">
      <c r="A57" t="e">
        <f>IF('Convert 4 col to 1 col'!G57=0,"",'Convert 4 col to 1 col'!G57)</f>
        <v>#N/A</v>
      </c>
      <c r="C57" t="e">
        <f>IF(OR(ISNA($A57),A57=""),"",INDEX(LAYOUT!$A$2:$A$96,'Convert 4 col to 1 col'!A57,1))</f>
        <v>#N/A</v>
      </c>
      <c r="E57" t="e">
        <f>IF(OR(A57="",ISNA(A57)),"",'Convert 4 col to 1 col'!M57)</f>
        <v>#N/A</v>
      </c>
      <c r="F57" t="e">
        <f>IF(OR(A57="",ISNA(A57)),"",'Convert 4 col to 1 col'!E57)</f>
        <v>#N/A</v>
      </c>
      <c r="G57" t="e">
        <f t="shared" si="0"/>
        <v>#N/A</v>
      </c>
      <c r="H57" t="str">
        <f>'Convert 4 col to 1 col'!N57</f>
        <v/>
      </c>
      <c r="I57">
        <f>'Convert 4 col to 1 col'!O57</f>
        <v>55</v>
      </c>
      <c r="J57" t="e">
        <f>'Convert 4 col to 1 col'!Q57</f>
        <v>#N/A</v>
      </c>
      <c r="K57" t="e">
        <f>IF(OR(A57="",ISNA(A57)),"",'Convert 4 col to 1 col'!R57)</f>
        <v>#N/A</v>
      </c>
    </row>
    <row r="58" spans="1:11" x14ac:dyDescent="0.25">
      <c r="A58" t="e">
        <f>IF('Convert 4 col to 1 col'!G58=0,"",'Convert 4 col to 1 col'!G58)</f>
        <v>#N/A</v>
      </c>
      <c r="C58" t="e">
        <f>IF(OR(ISNA($A58),A58=""),"",INDEX(LAYOUT!$A$2:$A$96,'Convert 4 col to 1 col'!A58,1))</f>
        <v>#N/A</v>
      </c>
      <c r="E58" t="e">
        <f>IF(OR(A58="",ISNA(A58)),"",'Convert 4 col to 1 col'!M58)</f>
        <v>#N/A</v>
      </c>
      <c r="F58" t="e">
        <f>IF(OR(A58="",ISNA(A58)),"",'Convert 4 col to 1 col'!E58)</f>
        <v>#N/A</v>
      </c>
      <c r="G58" t="e">
        <f>IF(OR(A58="",ISNA(A58)),"","Cy3")</f>
        <v>#N/A</v>
      </c>
      <c r="H58" t="str">
        <f>'Convert 4 col to 1 col'!N58</f>
        <v/>
      </c>
      <c r="I58">
        <f>'Convert 4 col to 1 col'!O58</f>
        <v>56</v>
      </c>
      <c r="J58" t="e">
        <f>'Convert 4 col to 1 col'!Q58</f>
        <v>#N/A</v>
      </c>
      <c r="K58" t="e">
        <f>IF(OR(A58="",ISNA(A58)),"",'Convert 4 col to 1 col'!R58)</f>
        <v>#N/A</v>
      </c>
    </row>
    <row r="59" spans="1:11" x14ac:dyDescent="0.25">
      <c r="A59" t="e">
        <f>IF('Convert 4 col to 1 col'!G59=0,"",'Convert 4 col to 1 col'!G59)</f>
        <v>#N/A</v>
      </c>
      <c r="C59" t="e">
        <f>IF(OR(ISNA($A59),A59=""),"",INDEX(LAYOUT!$A$2:$A$96,'Convert 4 col to 1 col'!A59,1))</f>
        <v>#N/A</v>
      </c>
      <c r="E59" t="e">
        <f>IF(OR(A59="",ISNA(A59)),"",'Convert 4 col to 1 col'!M59)</f>
        <v>#N/A</v>
      </c>
      <c r="F59" t="e">
        <f>IF(OR(A59="",ISNA(A59)),"",'Convert 4 col to 1 col'!E59)</f>
        <v>#N/A</v>
      </c>
      <c r="G59" t="e">
        <f t="shared" si="0"/>
        <v>#N/A</v>
      </c>
      <c r="H59" t="str">
        <f>'Convert 4 col to 1 col'!N59</f>
        <v/>
      </c>
      <c r="I59">
        <f>'Convert 4 col to 1 col'!O59</f>
        <v>57</v>
      </c>
      <c r="J59" t="e">
        <f>'Convert 4 col to 1 col'!Q59</f>
        <v>#N/A</v>
      </c>
      <c r="K59" t="e">
        <f>IF(OR(A59="",ISNA(A59)),"",'Convert 4 col to 1 col'!R59)</f>
        <v>#N/A</v>
      </c>
    </row>
    <row r="60" spans="1:11" x14ac:dyDescent="0.25">
      <c r="A60" t="e">
        <f>IF('Convert 4 col to 1 col'!G60=0,"",'Convert 4 col to 1 col'!G60)</f>
        <v>#N/A</v>
      </c>
      <c r="C60" t="e">
        <f>IF(OR(ISNA($A60),A60=""),"",INDEX(LAYOUT!$A$2:$A$96,'Convert 4 col to 1 col'!A60,1))</f>
        <v>#N/A</v>
      </c>
      <c r="E60" t="e">
        <f>IF(OR(A60="",ISNA(A60)),"",'Convert 4 col to 1 col'!M60)</f>
        <v>#N/A</v>
      </c>
      <c r="F60" t="e">
        <f>IF(OR(A60="",ISNA(A60)),"",'Convert 4 col to 1 col'!E60)</f>
        <v>#N/A</v>
      </c>
      <c r="G60" t="e">
        <f>IF(OR(A60="",ISNA(A60)),"","Cy3")</f>
        <v>#N/A</v>
      </c>
      <c r="H60" t="str">
        <f>'Convert 4 col to 1 col'!N60</f>
        <v/>
      </c>
      <c r="I60">
        <f>'Convert 4 col to 1 col'!O60</f>
        <v>58</v>
      </c>
      <c r="J60" t="e">
        <f>'Convert 4 col to 1 col'!Q60</f>
        <v>#N/A</v>
      </c>
      <c r="K60" t="e">
        <f>IF(OR(A60="",ISNA(A60)),"",'Convert 4 col to 1 col'!R60)</f>
        <v>#N/A</v>
      </c>
    </row>
    <row r="61" spans="1:11" x14ac:dyDescent="0.25">
      <c r="A61" t="e">
        <f>IF('Convert 4 col to 1 col'!G61=0,"",'Convert 4 col to 1 col'!G61)</f>
        <v>#N/A</v>
      </c>
      <c r="C61" t="e">
        <f>IF(OR(ISNA($A61),A61=""),"",INDEX(LAYOUT!$A$2:$A$96,'Convert 4 col to 1 col'!A61,1))</f>
        <v>#N/A</v>
      </c>
      <c r="E61" t="e">
        <f>IF(OR(A61="",ISNA(A61)),"",'Convert 4 col to 1 col'!M61)</f>
        <v>#N/A</v>
      </c>
      <c r="F61" t="e">
        <f>IF(OR(A61="",ISNA(A61)),"",'Convert 4 col to 1 col'!E61)</f>
        <v>#N/A</v>
      </c>
      <c r="G61" t="e">
        <f t="shared" si="0"/>
        <v>#N/A</v>
      </c>
      <c r="H61" t="str">
        <f>'Convert 4 col to 1 col'!N61</f>
        <v/>
      </c>
      <c r="I61">
        <f>'Convert 4 col to 1 col'!O61</f>
        <v>59</v>
      </c>
      <c r="J61" t="e">
        <f>'Convert 4 col to 1 col'!Q61</f>
        <v>#N/A</v>
      </c>
      <c r="K61" t="e">
        <f>IF(OR(A61="",ISNA(A61)),"",'Convert 4 col to 1 col'!R61)</f>
        <v>#N/A</v>
      </c>
    </row>
    <row r="62" spans="1:11" x14ac:dyDescent="0.25">
      <c r="A62" t="e">
        <f>IF('Convert 4 col to 1 col'!G62=0,"",'Convert 4 col to 1 col'!G62)</f>
        <v>#N/A</v>
      </c>
      <c r="C62" t="e">
        <f>IF(OR(ISNA($A62),A62=""),"",INDEX(LAYOUT!$A$2:$A$96,'Convert 4 col to 1 col'!A62,1))</f>
        <v>#N/A</v>
      </c>
      <c r="E62" t="e">
        <f>IF(OR(A62="",ISNA(A62)),"",'Convert 4 col to 1 col'!M62)</f>
        <v>#N/A</v>
      </c>
      <c r="F62" t="e">
        <f>IF(OR(A62="",ISNA(A62)),"",'Convert 4 col to 1 col'!E62)</f>
        <v>#N/A</v>
      </c>
      <c r="G62" t="e">
        <f>IF(OR(A62="",ISNA(A62)),"","Cy3")</f>
        <v>#N/A</v>
      </c>
      <c r="H62" t="str">
        <f>'Convert 4 col to 1 col'!N62</f>
        <v/>
      </c>
      <c r="I62">
        <f>'Convert 4 col to 1 col'!O62</f>
        <v>60</v>
      </c>
      <c r="J62" t="e">
        <f>'Convert 4 col to 1 col'!Q62</f>
        <v>#N/A</v>
      </c>
      <c r="K62" t="e">
        <f>IF(OR(A62="",ISNA(A62)),"",'Convert 4 col to 1 col'!R62)</f>
        <v>#N/A</v>
      </c>
    </row>
    <row r="63" spans="1:11" x14ac:dyDescent="0.25">
      <c r="A63" t="e">
        <f>IF('Convert 4 col to 1 col'!G63=0,"",'Convert 4 col to 1 col'!G63)</f>
        <v>#N/A</v>
      </c>
      <c r="C63" t="e">
        <f>IF(OR(ISNA($A63),A63=""),"",INDEX(LAYOUT!$A$2:$A$96,'Convert 4 col to 1 col'!A63,1))</f>
        <v>#N/A</v>
      </c>
      <c r="E63" t="e">
        <f>IF(OR(A63="",ISNA(A63)),"",'Convert 4 col to 1 col'!M63)</f>
        <v>#N/A</v>
      </c>
      <c r="F63" t="e">
        <f>IF(OR(A63="",ISNA(A63)),"",'Convert 4 col to 1 col'!E63)</f>
        <v>#N/A</v>
      </c>
      <c r="G63" t="e">
        <f t="shared" si="0"/>
        <v>#N/A</v>
      </c>
      <c r="H63" t="str">
        <f>'Convert 4 col to 1 col'!N63</f>
        <v/>
      </c>
      <c r="I63">
        <f>'Convert 4 col to 1 col'!O63</f>
        <v>61</v>
      </c>
      <c r="J63" t="e">
        <f>'Convert 4 col to 1 col'!Q63</f>
        <v>#N/A</v>
      </c>
      <c r="K63" t="e">
        <f>IF(OR(A63="",ISNA(A63)),"",'Convert 4 col to 1 col'!R63)</f>
        <v>#N/A</v>
      </c>
    </row>
    <row r="64" spans="1:11" x14ac:dyDescent="0.25">
      <c r="A64" t="e">
        <f>IF('Convert 4 col to 1 col'!G64=0,"",'Convert 4 col to 1 col'!G64)</f>
        <v>#N/A</v>
      </c>
      <c r="C64" t="e">
        <f>IF(OR(ISNA($A64),A64=""),"",INDEX(LAYOUT!$A$2:$A$96,'Convert 4 col to 1 col'!A64,1))</f>
        <v>#N/A</v>
      </c>
      <c r="E64" t="e">
        <f>IF(OR(A64="",ISNA(A64)),"",'Convert 4 col to 1 col'!M64)</f>
        <v>#N/A</v>
      </c>
      <c r="F64" t="e">
        <f>IF(OR(A64="",ISNA(A64)),"",'Convert 4 col to 1 col'!E64)</f>
        <v>#N/A</v>
      </c>
      <c r="G64" t="e">
        <f>IF(OR(A64="",ISNA(A64)),"","Cy3")</f>
        <v>#N/A</v>
      </c>
      <c r="H64" t="str">
        <f>'Convert 4 col to 1 col'!N64</f>
        <v/>
      </c>
      <c r="I64">
        <f>'Convert 4 col to 1 col'!O64</f>
        <v>62</v>
      </c>
      <c r="J64" t="e">
        <f>'Convert 4 col to 1 col'!Q64</f>
        <v>#N/A</v>
      </c>
      <c r="K64" t="e">
        <f>IF(OR(A64="",ISNA(A64)),"",'Convert 4 col to 1 col'!R64)</f>
        <v>#N/A</v>
      </c>
    </row>
    <row r="65" spans="1:11" x14ac:dyDescent="0.25">
      <c r="A65" t="e">
        <f>IF('Convert 4 col to 1 col'!G65=0,"",'Convert 4 col to 1 col'!G65)</f>
        <v>#N/A</v>
      </c>
      <c r="C65" t="e">
        <f>IF(OR(ISNA($A65),A65=""),"",INDEX(LAYOUT!$A$2:$A$96,'Convert 4 col to 1 col'!A65,1))</f>
        <v>#N/A</v>
      </c>
      <c r="E65" t="e">
        <f>IF(OR(A65="",ISNA(A65)),"",'Convert 4 col to 1 col'!M65)</f>
        <v>#N/A</v>
      </c>
      <c r="F65" t="e">
        <f>IF(OR(A65="",ISNA(A65)),"",'Convert 4 col to 1 col'!E65)</f>
        <v>#N/A</v>
      </c>
      <c r="G65" t="e">
        <f t="shared" si="0"/>
        <v>#N/A</v>
      </c>
      <c r="H65" t="str">
        <f>'Convert 4 col to 1 col'!N65</f>
        <v/>
      </c>
      <c r="I65">
        <f>'Convert 4 col to 1 col'!O65</f>
        <v>63</v>
      </c>
      <c r="J65" t="e">
        <f>'Convert 4 col to 1 col'!Q65</f>
        <v>#N/A</v>
      </c>
      <c r="K65" t="e">
        <f>IF(OR(A65="",ISNA(A65)),"",'Convert 4 col to 1 col'!R65)</f>
        <v>#N/A</v>
      </c>
    </row>
    <row r="66" spans="1:11" x14ac:dyDescent="0.25">
      <c r="A66" t="e">
        <f>IF('Convert 4 col to 1 col'!G66=0,"",'Convert 4 col to 1 col'!G66)</f>
        <v>#N/A</v>
      </c>
      <c r="C66" t="e">
        <f>IF(OR(ISNA($A66),A66=""),"",INDEX(LAYOUT!$A$2:$A$96,'Convert 4 col to 1 col'!A66,1))</f>
        <v>#N/A</v>
      </c>
      <c r="E66" t="e">
        <f>IF(OR(A66="",ISNA(A66)),"",'Convert 4 col to 1 col'!M66)</f>
        <v>#N/A</v>
      </c>
      <c r="F66" t="e">
        <f>IF(OR(A66="",ISNA(A66)),"",'Convert 4 col to 1 col'!E66)</f>
        <v>#N/A</v>
      </c>
      <c r="G66" t="e">
        <f>IF(OR(A66="",ISNA(A66)),"","Cy3")</f>
        <v>#N/A</v>
      </c>
      <c r="H66" t="str">
        <f>'Convert 4 col to 1 col'!N66</f>
        <v/>
      </c>
      <c r="I66">
        <f>'Convert 4 col to 1 col'!O66</f>
        <v>64</v>
      </c>
      <c r="J66" t="e">
        <f>'Convert 4 col to 1 col'!Q66</f>
        <v>#N/A</v>
      </c>
      <c r="K66" t="e">
        <f>IF(OR(A66="",ISNA(A66)),"",'Convert 4 col to 1 col'!R66)</f>
        <v>#N/A</v>
      </c>
    </row>
    <row r="67" spans="1:11" x14ac:dyDescent="0.25">
      <c r="A67" t="e">
        <f>IF('Convert 4 col to 1 col'!G67=0,"",'Convert 4 col to 1 col'!G67)</f>
        <v>#N/A</v>
      </c>
      <c r="C67" t="e">
        <f>IF(OR(ISNA($A67),A67=""),"",INDEX(LAYOUT!$A$2:$A$96,'Convert 4 col to 1 col'!A67,1))</f>
        <v>#N/A</v>
      </c>
      <c r="E67" t="e">
        <f>IF(OR(A67="",ISNA(A67)),"",'Convert 4 col to 1 col'!M67)</f>
        <v>#N/A</v>
      </c>
      <c r="F67" t="e">
        <f>IF(OR(A67="",ISNA(A67)),"",'Convert 4 col to 1 col'!E67)</f>
        <v>#N/A</v>
      </c>
      <c r="G67" t="e">
        <f t="shared" ref="G67:G97" si="1">IF(OR(A67="",ISNA(A67)),"","Cy5")</f>
        <v>#N/A</v>
      </c>
      <c r="H67" t="str">
        <f>'Convert 4 col to 1 col'!N67</f>
        <v/>
      </c>
      <c r="I67">
        <f>'Convert 4 col to 1 col'!O67</f>
        <v>65</v>
      </c>
      <c r="J67" t="e">
        <f>'Convert 4 col to 1 col'!Q67</f>
        <v>#N/A</v>
      </c>
      <c r="K67" t="e">
        <f>IF(OR(A67="",ISNA(A67)),"",'Convert 4 col to 1 col'!R67)</f>
        <v>#N/A</v>
      </c>
    </row>
    <row r="68" spans="1:11" x14ac:dyDescent="0.25">
      <c r="A68" t="e">
        <f>IF('Convert 4 col to 1 col'!G68=0,"",'Convert 4 col to 1 col'!G68)</f>
        <v>#N/A</v>
      </c>
      <c r="C68" t="e">
        <f>IF(OR(ISNA($A68),A68=""),"",INDEX(LAYOUT!$A$2:$A$96,'Convert 4 col to 1 col'!A68,1))</f>
        <v>#N/A</v>
      </c>
      <c r="E68" t="e">
        <f>IF(OR(A68="",ISNA(A68)),"",'Convert 4 col to 1 col'!M68)</f>
        <v>#N/A</v>
      </c>
      <c r="F68" t="e">
        <f>IF(OR(A68="",ISNA(A68)),"",'Convert 4 col to 1 col'!E68)</f>
        <v>#N/A</v>
      </c>
      <c r="G68" t="e">
        <f>IF(OR(A68="",ISNA(A68)),"","Cy3")</f>
        <v>#N/A</v>
      </c>
      <c r="H68" t="str">
        <f>'Convert 4 col to 1 col'!N68</f>
        <v/>
      </c>
      <c r="I68">
        <f>'Convert 4 col to 1 col'!O68</f>
        <v>66</v>
      </c>
      <c r="J68" t="e">
        <f>'Convert 4 col to 1 col'!Q68</f>
        <v>#N/A</v>
      </c>
      <c r="K68" t="e">
        <f>IF(OR(A68="",ISNA(A68)),"",'Convert 4 col to 1 col'!R68)</f>
        <v>#N/A</v>
      </c>
    </row>
    <row r="69" spans="1:11" x14ac:dyDescent="0.25">
      <c r="A69" t="e">
        <f>IF('Convert 4 col to 1 col'!G69=0,"",'Convert 4 col to 1 col'!G69)</f>
        <v>#N/A</v>
      </c>
      <c r="C69" t="e">
        <f>IF(OR(ISNA($A69),A69=""),"",INDEX(LAYOUT!$A$2:$A$96,'Convert 4 col to 1 col'!A69,1))</f>
        <v>#N/A</v>
      </c>
      <c r="E69" t="e">
        <f>IF(OR(A69="",ISNA(A69)),"",'Convert 4 col to 1 col'!M69)</f>
        <v>#N/A</v>
      </c>
      <c r="F69" t="e">
        <f>IF(OR(A69="",ISNA(A69)),"",'Convert 4 col to 1 col'!E69)</f>
        <v>#N/A</v>
      </c>
      <c r="G69" t="e">
        <f t="shared" si="1"/>
        <v>#N/A</v>
      </c>
      <c r="H69" t="str">
        <f>'Convert 4 col to 1 col'!N69</f>
        <v/>
      </c>
      <c r="I69">
        <f>'Convert 4 col to 1 col'!O69</f>
        <v>67</v>
      </c>
      <c r="J69" t="e">
        <f>'Convert 4 col to 1 col'!Q69</f>
        <v>#N/A</v>
      </c>
      <c r="K69" t="e">
        <f>IF(OR(A69="",ISNA(A69)),"",'Convert 4 col to 1 col'!R69)</f>
        <v>#N/A</v>
      </c>
    </row>
    <row r="70" spans="1:11" x14ac:dyDescent="0.25">
      <c r="A70" t="e">
        <f>IF('Convert 4 col to 1 col'!G70=0,"",'Convert 4 col to 1 col'!G70)</f>
        <v>#N/A</v>
      </c>
      <c r="C70" t="e">
        <f>IF(OR(ISNA($A70),A70=""),"",INDEX(LAYOUT!$A$2:$A$96,'Convert 4 col to 1 col'!A70,1))</f>
        <v>#N/A</v>
      </c>
      <c r="E70" t="e">
        <f>IF(OR(A70="",ISNA(A70)),"",'Convert 4 col to 1 col'!M70)</f>
        <v>#N/A</v>
      </c>
      <c r="F70" t="e">
        <f>IF(OR(A70="",ISNA(A70)),"",'Convert 4 col to 1 col'!E70)</f>
        <v>#N/A</v>
      </c>
      <c r="G70" t="e">
        <f>IF(OR(A70="",ISNA(A70)),"","Cy3")</f>
        <v>#N/A</v>
      </c>
      <c r="H70" t="str">
        <f>'Convert 4 col to 1 col'!N70</f>
        <v/>
      </c>
      <c r="I70">
        <f>'Convert 4 col to 1 col'!O70</f>
        <v>68</v>
      </c>
      <c r="J70" t="e">
        <f>'Convert 4 col to 1 col'!Q70</f>
        <v>#N/A</v>
      </c>
      <c r="K70" t="e">
        <f>IF(OR(A70="",ISNA(A70)),"",'Convert 4 col to 1 col'!R70)</f>
        <v>#N/A</v>
      </c>
    </row>
    <row r="71" spans="1:11" x14ac:dyDescent="0.25">
      <c r="A71" t="e">
        <f>IF('Convert 4 col to 1 col'!G71=0,"",'Convert 4 col to 1 col'!G71)</f>
        <v>#N/A</v>
      </c>
      <c r="C71" t="e">
        <f>IF(OR(ISNA($A71),A71=""),"",INDEX(LAYOUT!$A$2:$A$96,'Convert 4 col to 1 col'!A71,1))</f>
        <v>#N/A</v>
      </c>
      <c r="E71" t="e">
        <f>IF(OR(A71="",ISNA(A71)),"",'Convert 4 col to 1 col'!M71)</f>
        <v>#N/A</v>
      </c>
      <c r="F71" t="e">
        <f>IF(OR(A71="",ISNA(A71)),"",'Convert 4 col to 1 col'!E71)</f>
        <v>#N/A</v>
      </c>
      <c r="G71" t="e">
        <f t="shared" si="1"/>
        <v>#N/A</v>
      </c>
      <c r="H71" t="str">
        <f>'Convert 4 col to 1 col'!N71</f>
        <v/>
      </c>
      <c r="I71">
        <f>'Convert 4 col to 1 col'!O71</f>
        <v>69</v>
      </c>
      <c r="J71" t="e">
        <f>'Convert 4 col to 1 col'!Q71</f>
        <v>#N/A</v>
      </c>
      <c r="K71" t="e">
        <f>IF(OR(A71="",ISNA(A71)),"",'Convert 4 col to 1 col'!R71)</f>
        <v>#N/A</v>
      </c>
    </row>
    <row r="72" spans="1:11" x14ac:dyDescent="0.25">
      <c r="A72" t="e">
        <f>IF('Convert 4 col to 1 col'!G72=0,"",'Convert 4 col to 1 col'!G72)</f>
        <v>#N/A</v>
      </c>
      <c r="C72" t="e">
        <f>IF(OR(ISNA($A72),A72=""),"",INDEX(LAYOUT!$A$2:$A$96,'Convert 4 col to 1 col'!A72,1))</f>
        <v>#N/A</v>
      </c>
      <c r="E72" t="e">
        <f>IF(OR(A72="",ISNA(A72)),"",'Convert 4 col to 1 col'!M72)</f>
        <v>#N/A</v>
      </c>
      <c r="F72" t="e">
        <f>IF(OR(A72="",ISNA(A72)),"",'Convert 4 col to 1 col'!E72)</f>
        <v>#N/A</v>
      </c>
      <c r="G72" t="e">
        <f>IF(OR(A72="",ISNA(A72)),"","Cy3")</f>
        <v>#N/A</v>
      </c>
      <c r="H72" t="str">
        <f>'Convert 4 col to 1 col'!N72</f>
        <v/>
      </c>
      <c r="I72">
        <f>'Convert 4 col to 1 col'!O72</f>
        <v>70</v>
      </c>
      <c r="J72" t="e">
        <f>'Convert 4 col to 1 col'!Q72</f>
        <v>#N/A</v>
      </c>
      <c r="K72" t="e">
        <f>IF(OR(A72="",ISNA(A72)),"",'Convert 4 col to 1 col'!R72)</f>
        <v>#N/A</v>
      </c>
    </row>
    <row r="73" spans="1:11" x14ac:dyDescent="0.25">
      <c r="A73" t="e">
        <f>IF('Convert 4 col to 1 col'!G73=0,"",'Convert 4 col to 1 col'!G73)</f>
        <v>#N/A</v>
      </c>
      <c r="C73" t="e">
        <f>IF(OR(ISNA($A73),A73=""),"",INDEX(LAYOUT!$A$2:$A$96,'Convert 4 col to 1 col'!A73,1))</f>
        <v>#N/A</v>
      </c>
      <c r="E73" t="e">
        <f>IF(OR(A73="",ISNA(A73)),"",'Convert 4 col to 1 col'!M73)</f>
        <v>#N/A</v>
      </c>
      <c r="F73" t="e">
        <f>IF(OR(A73="",ISNA(A73)),"",'Convert 4 col to 1 col'!E73)</f>
        <v>#N/A</v>
      </c>
      <c r="G73" t="e">
        <f t="shared" si="1"/>
        <v>#N/A</v>
      </c>
      <c r="H73" t="str">
        <f>'Convert 4 col to 1 col'!N73</f>
        <v/>
      </c>
      <c r="I73">
        <f>'Convert 4 col to 1 col'!O73</f>
        <v>71</v>
      </c>
      <c r="J73" t="e">
        <f>'Convert 4 col to 1 col'!Q73</f>
        <v>#N/A</v>
      </c>
      <c r="K73" t="e">
        <f>IF(OR(A73="",ISNA(A73)),"",'Convert 4 col to 1 col'!R73)</f>
        <v>#N/A</v>
      </c>
    </row>
    <row r="74" spans="1:11" x14ac:dyDescent="0.25">
      <c r="A74" t="e">
        <f>IF('Convert 4 col to 1 col'!G74=0,"",'Convert 4 col to 1 col'!G74)</f>
        <v>#N/A</v>
      </c>
      <c r="C74" t="e">
        <f>IF(OR(ISNA($A74),A74=""),"",INDEX(LAYOUT!$A$2:$A$96,'Convert 4 col to 1 col'!A74,1))</f>
        <v>#N/A</v>
      </c>
      <c r="E74" t="e">
        <f>IF(OR(A74="",ISNA(A74)),"",'Convert 4 col to 1 col'!M74)</f>
        <v>#N/A</v>
      </c>
      <c r="F74" t="e">
        <f>IF(OR(A74="",ISNA(A74)),"",'Convert 4 col to 1 col'!E74)</f>
        <v>#N/A</v>
      </c>
      <c r="G74" t="e">
        <f>IF(OR(A74="",ISNA(A74)),"","Cy3")</f>
        <v>#N/A</v>
      </c>
      <c r="H74" t="str">
        <f>'Convert 4 col to 1 col'!N74</f>
        <v/>
      </c>
      <c r="I74">
        <f>'Convert 4 col to 1 col'!O74</f>
        <v>72</v>
      </c>
      <c r="J74" t="e">
        <f>'Convert 4 col to 1 col'!Q74</f>
        <v>#N/A</v>
      </c>
      <c r="K74" t="e">
        <f>IF(OR(A74="",ISNA(A74)),"",'Convert 4 col to 1 col'!R74)</f>
        <v>#N/A</v>
      </c>
    </row>
    <row r="75" spans="1:11" x14ac:dyDescent="0.25">
      <c r="A75" t="e">
        <f>IF('Convert 4 col to 1 col'!G75=0,"",'Convert 4 col to 1 col'!G75)</f>
        <v>#N/A</v>
      </c>
      <c r="C75" t="e">
        <f>IF(OR(ISNA($A75),A75=""),"",INDEX(LAYOUT!$A$2:$A$96,'Convert 4 col to 1 col'!A75,1))</f>
        <v>#N/A</v>
      </c>
      <c r="E75" t="e">
        <f>IF(OR(A75="",ISNA(A75)),"",'Convert 4 col to 1 col'!M75)</f>
        <v>#N/A</v>
      </c>
      <c r="F75" t="e">
        <f>IF(OR(A75="",ISNA(A75)),"",'Convert 4 col to 1 col'!E75)</f>
        <v>#N/A</v>
      </c>
      <c r="G75" t="e">
        <f t="shared" si="1"/>
        <v>#N/A</v>
      </c>
      <c r="H75" t="str">
        <f>'Convert 4 col to 1 col'!N75</f>
        <v/>
      </c>
      <c r="I75">
        <f>'Convert 4 col to 1 col'!O75</f>
        <v>73</v>
      </c>
      <c r="J75" t="e">
        <f>'Convert 4 col to 1 col'!Q75</f>
        <v>#N/A</v>
      </c>
      <c r="K75" t="e">
        <f>IF(OR(A75="",ISNA(A75)),"",'Convert 4 col to 1 col'!R75)</f>
        <v>#N/A</v>
      </c>
    </row>
    <row r="76" spans="1:11" x14ac:dyDescent="0.25">
      <c r="A76" t="e">
        <f>IF('Convert 4 col to 1 col'!G76=0,"",'Convert 4 col to 1 col'!G76)</f>
        <v>#N/A</v>
      </c>
      <c r="C76" t="e">
        <f>IF(OR(ISNA($A76),A76=""),"",INDEX(LAYOUT!$A$2:$A$96,'Convert 4 col to 1 col'!A76,1))</f>
        <v>#N/A</v>
      </c>
      <c r="E76" t="e">
        <f>IF(OR(A76="",ISNA(A76)),"",'Convert 4 col to 1 col'!M76)</f>
        <v>#N/A</v>
      </c>
      <c r="F76" t="e">
        <f>IF(OR(A76="",ISNA(A76)),"",'Convert 4 col to 1 col'!E76)</f>
        <v>#N/A</v>
      </c>
      <c r="G76" t="e">
        <f>IF(OR(A76="",ISNA(A76)),"","Cy3")</f>
        <v>#N/A</v>
      </c>
      <c r="H76" t="str">
        <f>'Convert 4 col to 1 col'!N76</f>
        <v/>
      </c>
      <c r="I76">
        <f>'Convert 4 col to 1 col'!O76</f>
        <v>74</v>
      </c>
      <c r="J76" t="e">
        <f>'Convert 4 col to 1 col'!Q76</f>
        <v>#N/A</v>
      </c>
      <c r="K76" t="e">
        <f>IF(OR(A76="",ISNA(A76)),"",'Convert 4 col to 1 col'!R76)</f>
        <v>#N/A</v>
      </c>
    </row>
    <row r="77" spans="1:11" x14ac:dyDescent="0.25">
      <c r="A77" t="e">
        <f>IF('Convert 4 col to 1 col'!G77=0,"",'Convert 4 col to 1 col'!G77)</f>
        <v>#N/A</v>
      </c>
      <c r="C77" t="e">
        <f>IF(OR(ISNA($A77),A77=""),"",INDEX(LAYOUT!$A$2:$A$96,'Convert 4 col to 1 col'!A77,1))</f>
        <v>#N/A</v>
      </c>
      <c r="E77" t="e">
        <f>IF(OR(A77="",ISNA(A77)),"",'Convert 4 col to 1 col'!M77)</f>
        <v>#N/A</v>
      </c>
      <c r="F77" t="e">
        <f>IF(OR(A77="",ISNA(A77)),"",'Convert 4 col to 1 col'!E77)</f>
        <v>#N/A</v>
      </c>
      <c r="G77" t="e">
        <f t="shared" si="1"/>
        <v>#N/A</v>
      </c>
      <c r="H77" t="str">
        <f>'Convert 4 col to 1 col'!N77</f>
        <v/>
      </c>
      <c r="I77">
        <f>'Convert 4 col to 1 col'!O77</f>
        <v>75</v>
      </c>
      <c r="J77" t="e">
        <f>'Convert 4 col to 1 col'!Q77</f>
        <v>#N/A</v>
      </c>
      <c r="K77" t="e">
        <f>IF(OR(A77="",ISNA(A77)),"",'Convert 4 col to 1 col'!R77)</f>
        <v>#N/A</v>
      </c>
    </row>
    <row r="78" spans="1:11" x14ac:dyDescent="0.25">
      <c r="A78" t="e">
        <f>IF('Convert 4 col to 1 col'!G78=0,"",'Convert 4 col to 1 col'!G78)</f>
        <v>#N/A</v>
      </c>
      <c r="C78" t="e">
        <f>IF(OR(ISNA($A78),A78=""),"",INDEX(LAYOUT!$A$2:$A$96,'Convert 4 col to 1 col'!A78,1))</f>
        <v>#N/A</v>
      </c>
      <c r="E78" t="e">
        <f>IF(OR(A78="",ISNA(A78)),"",'Convert 4 col to 1 col'!M78)</f>
        <v>#N/A</v>
      </c>
      <c r="F78" t="e">
        <f>IF(OR(A78="",ISNA(A78)),"",'Convert 4 col to 1 col'!E78)</f>
        <v>#N/A</v>
      </c>
      <c r="G78" t="e">
        <f>IF(OR(A78="",ISNA(A78)),"","Cy3")</f>
        <v>#N/A</v>
      </c>
      <c r="H78" t="str">
        <f>'Convert 4 col to 1 col'!N78</f>
        <v/>
      </c>
      <c r="I78">
        <f>'Convert 4 col to 1 col'!O78</f>
        <v>76</v>
      </c>
      <c r="J78" t="e">
        <f>'Convert 4 col to 1 col'!Q78</f>
        <v>#N/A</v>
      </c>
      <c r="K78" t="e">
        <f>IF(OR(A78="",ISNA(A78)),"",'Convert 4 col to 1 col'!R78)</f>
        <v>#N/A</v>
      </c>
    </row>
    <row r="79" spans="1:11" x14ac:dyDescent="0.25">
      <c r="A79" t="e">
        <f>IF('Convert 4 col to 1 col'!G79=0,"",'Convert 4 col to 1 col'!G79)</f>
        <v>#N/A</v>
      </c>
      <c r="C79" t="e">
        <f>IF(OR(ISNA($A79),A79=""),"",INDEX(LAYOUT!$A$2:$A$96,'Convert 4 col to 1 col'!A79,1))</f>
        <v>#N/A</v>
      </c>
      <c r="E79" t="e">
        <f>IF(OR(A79="",ISNA(A79)),"",'Convert 4 col to 1 col'!M79)</f>
        <v>#N/A</v>
      </c>
      <c r="F79" t="e">
        <f>IF(OR(A79="",ISNA(A79)),"",'Convert 4 col to 1 col'!E79)</f>
        <v>#N/A</v>
      </c>
      <c r="G79" t="e">
        <f t="shared" si="1"/>
        <v>#N/A</v>
      </c>
      <c r="H79" t="str">
        <f>'Convert 4 col to 1 col'!N79</f>
        <v/>
      </c>
      <c r="I79">
        <f>'Convert 4 col to 1 col'!O79</f>
        <v>77</v>
      </c>
      <c r="J79" t="e">
        <f>'Convert 4 col to 1 col'!Q79</f>
        <v>#N/A</v>
      </c>
      <c r="K79" t="e">
        <f>IF(OR(A79="",ISNA(A79)),"",'Convert 4 col to 1 col'!R79)</f>
        <v>#N/A</v>
      </c>
    </row>
    <row r="80" spans="1:11" x14ac:dyDescent="0.25">
      <c r="A80" t="e">
        <f>IF('Convert 4 col to 1 col'!G80=0,"",'Convert 4 col to 1 col'!G80)</f>
        <v>#N/A</v>
      </c>
      <c r="C80" t="e">
        <f>IF(OR(ISNA($A80),A80=""),"",INDEX(LAYOUT!$A$2:$A$96,'Convert 4 col to 1 col'!A80,1))</f>
        <v>#N/A</v>
      </c>
      <c r="E80" t="e">
        <f>IF(OR(A80="",ISNA(A80)),"",'Convert 4 col to 1 col'!M80)</f>
        <v>#N/A</v>
      </c>
      <c r="F80" t="e">
        <f>IF(OR(A80="",ISNA(A80)),"",'Convert 4 col to 1 col'!E80)</f>
        <v>#N/A</v>
      </c>
      <c r="G80" t="e">
        <f>IF(OR(A80="",ISNA(A80)),"","Cy3")</f>
        <v>#N/A</v>
      </c>
      <c r="H80" t="str">
        <f>'Convert 4 col to 1 col'!N80</f>
        <v/>
      </c>
      <c r="I80">
        <f>'Convert 4 col to 1 col'!O80</f>
        <v>78</v>
      </c>
      <c r="J80" t="e">
        <f>'Convert 4 col to 1 col'!Q80</f>
        <v>#N/A</v>
      </c>
      <c r="K80" t="e">
        <f>IF(OR(A80="",ISNA(A80)),"",'Convert 4 col to 1 col'!R80)</f>
        <v>#N/A</v>
      </c>
    </row>
    <row r="81" spans="1:11" x14ac:dyDescent="0.25">
      <c r="A81" t="e">
        <f>IF('Convert 4 col to 1 col'!G81=0,"",'Convert 4 col to 1 col'!G81)</f>
        <v>#N/A</v>
      </c>
      <c r="C81" t="e">
        <f>IF(OR(ISNA($A81),A81=""),"",INDEX(LAYOUT!$A$2:$A$96,'Convert 4 col to 1 col'!A81,1))</f>
        <v>#N/A</v>
      </c>
      <c r="E81" t="e">
        <f>IF(OR(A81="",ISNA(A81)),"",'Convert 4 col to 1 col'!M81)</f>
        <v>#N/A</v>
      </c>
      <c r="F81" t="e">
        <f>IF(OR(A81="",ISNA(A81)),"",'Convert 4 col to 1 col'!E81)</f>
        <v>#N/A</v>
      </c>
      <c r="G81" t="e">
        <f t="shared" si="1"/>
        <v>#N/A</v>
      </c>
      <c r="H81" t="str">
        <f>'Convert 4 col to 1 col'!N81</f>
        <v/>
      </c>
      <c r="I81">
        <f>'Convert 4 col to 1 col'!O81</f>
        <v>79</v>
      </c>
      <c r="J81" t="e">
        <f>'Convert 4 col to 1 col'!Q81</f>
        <v>#N/A</v>
      </c>
      <c r="K81" t="e">
        <f>IF(OR(A81="",ISNA(A81)),"",'Convert 4 col to 1 col'!R81)</f>
        <v>#N/A</v>
      </c>
    </row>
    <row r="82" spans="1:11" x14ac:dyDescent="0.25">
      <c r="A82" t="e">
        <f>IF('Convert 4 col to 1 col'!G82=0,"",'Convert 4 col to 1 col'!G82)</f>
        <v>#N/A</v>
      </c>
      <c r="C82" t="e">
        <f>IF(OR(ISNA($A82),A82=""),"",INDEX(LAYOUT!$A$2:$A$96,'Convert 4 col to 1 col'!A82,1))</f>
        <v>#N/A</v>
      </c>
      <c r="E82" t="e">
        <f>IF(OR(A82="",ISNA(A82)),"",'Convert 4 col to 1 col'!M82)</f>
        <v>#N/A</v>
      </c>
      <c r="F82" t="e">
        <f>IF(OR(A82="",ISNA(A82)),"",'Convert 4 col to 1 col'!E82)</f>
        <v>#N/A</v>
      </c>
      <c r="G82" t="e">
        <f>IF(OR(A82="",ISNA(A82)),"","Cy3")</f>
        <v>#N/A</v>
      </c>
      <c r="H82" t="str">
        <f>'Convert 4 col to 1 col'!N82</f>
        <v/>
      </c>
      <c r="I82">
        <f>'Convert 4 col to 1 col'!O82</f>
        <v>80</v>
      </c>
      <c r="J82" t="e">
        <f>'Convert 4 col to 1 col'!Q82</f>
        <v>#N/A</v>
      </c>
      <c r="K82" t="e">
        <f>IF(OR(A82="",ISNA(A82)),"",'Convert 4 col to 1 col'!R82)</f>
        <v>#N/A</v>
      </c>
    </row>
    <row r="83" spans="1:11" x14ac:dyDescent="0.25">
      <c r="A83" t="e">
        <f>IF('Convert 4 col to 1 col'!G83=0,"",'Convert 4 col to 1 col'!G83)</f>
        <v>#N/A</v>
      </c>
      <c r="C83" t="e">
        <f>IF(OR(ISNA($A83),A83=""),"",INDEX(LAYOUT!$A$2:$A$96,'Convert 4 col to 1 col'!A83,1))</f>
        <v>#N/A</v>
      </c>
      <c r="E83" t="e">
        <f>IF(OR(A83="",ISNA(A83)),"",'Convert 4 col to 1 col'!M83)</f>
        <v>#N/A</v>
      </c>
      <c r="F83" t="e">
        <f>IF(OR(A83="",ISNA(A83)),"",'Convert 4 col to 1 col'!E83)</f>
        <v>#N/A</v>
      </c>
      <c r="G83" t="e">
        <f t="shared" si="1"/>
        <v>#N/A</v>
      </c>
      <c r="H83" t="str">
        <f>'Convert 4 col to 1 col'!N83</f>
        <v/>
      </c>
      <c r="I83">
        <f>'Convert 4 col to 1 col'!O83</f>
        <v>81</v>
      </c>
      <c r="J83" t="e">
        <f>'Convert 4 col to 1 col'!Q83</f>
        <v>#N/A</v>
      </c>
      <c r="K83" t="e">
        <f>IF(OR(A83="",ISNA(A83)),"",'Convert 4 col to 1 col'!R83)</f>
        <v>#N/A</v>
      </c>
    </row>
    <row r="84" spans="1:11" x14ac:dyDescent="0.25">
      <c r="A84" t="e">
        <f>IF('Convert 4 col to 1 col'!G84=0,"",'Convert 4 col to 1 col'!G84)</f>
        <v>#N/A</v>
      </c>
      <c r="C84" t="e">
        <f>IF(OR(ISNA($A84),A84=""),"",INDEX(LAYOUT!$A$2:$A$96,'Convert 4 col to 1 col'!A84,1))</f>
        <v>#N/A</v>
      </c>
      <c r="E84" t="e">
        <f>IF(OR(A84="",ISNA(A84)),"",'Convert 4 col to 1 col'!M84)</f>
        <v>#N/A</v>
      </c>
      <c r="F84" t="e">
        <f>IF(OR(A84="",ISNA(A84)),"",'Convert 4 col to 1 col'!E84)</f>
        <v>#N/A</v>
      </c>
      <c r="G84" t="e">
        <f>IF(OR(A84="",ISNA(A84)),"","Cy3")</f>
        <v>#N/A</v>
      </c>
      <c r="H84" t="str">
        <f>'Convert 4 col to 1 col'!N84</f>
        <v/>
      </c>
      <c r="I84">
        <f>'Convert 4 col to 1 col'!O84</f>
        <v>82</v>
      </c>
      <c r="J84" t="e">
        <f>'Convert 4 col to 1 col'!Q84</f>
        <v>#N/A</v>
      </c>
      <c r="K84" t="e">
        <f>IF(OR(A84="",ISNA(A84)),"",'Convert 4 col to 1 col'!R84)</f>
        <v>#N/A</v>
      </c>
    </row>
    <row r="85" spans="1:11" x14ac:dyDescent="0.25">
      <c r="A85" t="e">
        <f>IF('Convert 4 col to 1 col'!G85=0,"",'Convert 4 col to 1 col'!G85)</f>
        <v>#N/A</v>
      </c>
      <c r="C85" t="e">
        <f>IF(OR(ISNA($A85),A85=""),"",INDEX(LAYOUT!$A$2:$A$96,'Convert 4 col to 1 col'!A85,1))</f>
        <v>#N/A</v>
      </c>
      <c r="E85" t="e">
        <f>IF(OR(A85="",ISNA(A85)),"",'Convert 4 col to 1 col'!M85)</f>
        <v>#N/A</v>
      </c>
      <c r="F85" t="e">
        <f>IF(OR(A85="",ISNA(A85)),"",'Convert 4 col to 1 col'!E85)</f>
        <v>#N/A</v>
      </c>
      <c r="G85" t="e">
        <f t="shared" si="1"/>
        <v>#N/A</v>
      </c>
      <c r="H85" t="str">
        <f>'Convert 4 col to 1 col'!N85</f>
        <v/>
      </c>
      <c r="I85">
        <f>'Convert 4 col to 1 col'!O85</f>
        <v>83</v>
      </c>
      <c r="J85" t="e">
        <f>'Convert 4 col to 1 col'!Q85</f>
        <v>#N/A</v>
      </c>
      <c r="K85" t="e">
        <f>IF(OR(A85="",ISNA(A85)),"",'Convert 4 col to 1 col'!R85)</f>
        <v>#N/A</v>
      </c>
    </row>
    <row r="86" spans="1:11" x14ac:dyDescent="0.25">
      <c r="A86" t="e">
        <f>IF('Convert 4 col to 1 col'!G86=0,"",'Convert 4 col to 1 col'!G86)</f>
        <v>#N/A</v>
      </c>
      <c r="C86" t="e">
        <f>IF(OR(ISNA($A86),A86=""),"",INDEX(LAYOUT!$A$2:$A$96,'Convert 4 col to 1 col'!A86,1))</f>
        <v>#N/A</v>
      </c>
      <c r="E86" t="e">
        <f>IF(OR(A86="",ISNA(A86)),"",'Convert 4 col to 1 col'!M86)</f>
        <v>#N/A</v>
      </c>
      <c r="F86" t="e">
        <f>IF(OR(A86="",ISNA(A86)),"",'Convert 4 col to 1 col'!E86)</f>
        <v>#N/A</v>
      </c>
      <c r="G86" t="e">
        <f>IF(OR(A86="",ISNA(A86)),"","Cy3")</f>
        <v>#N/A</v>
      </c>
      <c r="H86" t="str">
        <f>'Convert 4 col to 1 col'!N86</f>
        <v/>
      </c>
      <c r="I86">
        <f>'Convert 4 col to 1 col'!O86</f>
        <v>84</v>
      </c>
      <c r="J86" t="e">
        <f>'Convert 4 col to 1 col'!Q86</f>
        <v>#N/A</v>
      </c>
      <c r="K86" t="e">
        <f>IF(OR(A86="",ISNA(A86)),"",'Convert 4 col to 1 col'!R86)</f>
        <v>#N/A</v>
      </c>
    </row>
    <row r="87" spans="1:11" x14ac:dyDescent="0.25">
      <c r="A87" t="e">
        <f>IF('Convert 4 col to 1 col'!G87=0,"",'Convert 4 col to 1 col'!G87)</f>
        <v>#N/A</v>
      </c>
      <c r="C87" t="e">
        <f>IF(OR(ISNA($A87),A87=""),"",INDEX(LAYOUT!$A$2:$A$96,'Convert 4 col to 1 col'!A87,1))</f>
        <v>#N/A</v>
      </c>
      <c r="E87" t="e">
        <f>IF(OR(A87="",ISNA(A87)),"",'Convert 4 col to 1 col'!M87)</f>
        <v>#N/A</v>
      </c>
      <c r="F87" t="e">
        <f>IF(OR(A87="",ISNA(A87)),"",'Convert 4 col to 1 col'!E87)</f>
        <v>#N/A</v>
      </c>
      <c r="G87" t="e">
        <f t="shared" si="1"/>
        <v>#N/A</v>
      </c>
      <c r="H87" t="str">
        <f>'Convert 4 col to 1 col'!N87</f>
        <v/>
      </c>
      <c r="I87">
        <f>'Convert 4 col to 1 col'!O87</f>
        <v>85</v>
      </c>
      <c r="J87" t="e">
        <f>'Convert 4 col to 1 col'!Q87</f>
        <v>#N/A</v>
      </c>
      <c r="K87" t="e">
        <f>IF(OR(A87="",ISNA(A87)),"",'Convert 4 col to 1 col'!R87)</f>
        <v>#N/A</v>
      </c>
    </row>
    <row r="88" spans="1:11" x14ac:dyDescent="0.25">
      <c r="A88" t="e">
        <f>IF('Convert 4 col to 1 col'!G88=0,"",'Convert 4 col to 1 col'!G88)</f>
        <v>#N/A</v>
      </c>
      <c r="C88" t="e">
        <f>IF(OR(ISNA($A88),A88=""),"",INDEX(LAYOUT!$A$2:$A$96,'Convert 4 col to 1 col'!A88,1))</f>
        <v>#N/A</v>
      </c>
      <c r="E88" t="e">
        <f>IF(OR(A88="",ISNA(A88)),"",'Convert 4 col to 1 col'!M88)</f>
        <v>#N/A</v>
      </c>
      <c r="F88" t="e">
        <f>IF(OR(A88="",ISNA(A88)),"",'Convert 4 col to 1 col'!E88)</f>
        <v>#N/A</v>
      </c>
      <c r="G88" t="e">
        <f>IF(OR(A88="",ISNA(A88)),"","Cy3")</f>
        <v>#N/A</v>
      </c>
      <c r="H88" t="str">
        <f>'Convert 4 col to 1 col'!N88</f>
        <v/>
      </c>
      <c r="I88">
        <f>'Convert 4 col to 1 col'!O88</f>
        <v>86</v>
      </c>
      <c r="J88" t="e">
        <f>'Convert 4 col to 1 col'!Q88</f>
        <v>#N/A</v>
      </c>
      <c r="K88" t="e">
        <f>IF(OR(A88="",ISNA(A88)),"",'Convert 4 col to 1 col'!R88)</f>
        <v>#N/A</v>
      </c>
    </row>
    <row r="89" spans="1:11" x14ac:dyDescent="0.25">
      <c r="A89" t="e">
        <f>IF('Convert 4 col to 1 col'!G89=0,"",'Convert 4 col to 1 col'!G89)</f>
        <v>#N/A</v>
      </c>
      <c r="C89" t="e">
        <f>IF(OR(ISNA($A89),A89=""),"",INDEX(LAYOUT!$A$2:$A$96,'Convert 4 col to 1 col'!A89,1))</f>
        <v>#N/A</v>
      </c>
      <c r="E89" t="e">
        <f>IF(OR(A89="",ISNA(A89)),"",'Convert 4 col to 1 col'!M89)</f>
        <v>#N/A</v>
      </c>
      <c r="F89" t="e">
        <f>IF(OR(A89="",ISNA(A89)),"",'Convert 4 col to 1 col'!E89)</f>
        <v>#N/A</v>
      </c>
      <c r="G89" t="e">
        <f t="shared" si="1"/>
        <v>#N/A</v>
      </c>
      <c r="H89" t="str">
        <f>'Convert 4 col to 1 col'!N89</f>
        <v/>
      </c>
      <c r="I89">
        <f>'Convert 4 col to 1 col'!O89</f>
        <v>87</v>
      </c>
      <c r="J89" t="e">
        <f>'Convert 4 col to 1 col'!Q89</f>
        <v>#N/A</v>
      </c>
      <c r="K89" t="e">
        <f>IF(OR(A89="",ISNA(A89)),"",'Convert 4 col to 1 col'!R89)</f>
        <v>#N/A</v>
      </c>
    </row>
    <row r="90" spans="1:11" x14ac:dyDescent="0.25">
      <c r="A90" t="e">
        <f>IF('Convert 4 col to 1 col'!G90=0,"",'Convert 4 col to 1 col'!G90)</f>
        <v>#N/A</v>
      </c>
      <c r="C90" t="e">
        <f>IF(OR(ISNA($A90),A90=""),"",INDEX(LAYOUT!$A$2:$A$96,'Convert 4 col to 1 col'!A90,1))</f>
        <v>#N/A</v>
      </c>
      <c r="E90" t="e">
        <f>IF(OR(A90="",ISNA(A90)),"",'Convert 4 col to 1 col'!M90)</f>
        <v>#N/A</v>
      </c>
      <c r="F90" t="e">
        <f>IF(OR(A90="",ISNA(A90)),"",'Convert 4 col to 1 col'!E90)</f>
        <v>#N/A</v>
      </c>
      <c r="G90" t="e">
        <f>IF(OR(A90="",ISNA(A90)),"","Cy3")</f>
        <v>#N/A</v>
      </c>
      <c r="H90" t="str">
        <f>'Convert 4 col to 1 col'!N90</f>
        <v/>
      </c>
      <c r="I90">
        <f>'Convert 4 col to 1 col'!O90</f>
        <v>88</v>
      </c>
      <c r="J90" t="e">
        <f>'Convert 4 col to 1 col'!Q90</f>
        <v>#N/A</v>
      </c>
      <c r="K90" t="e">
        <f>IF(OR(A90="",ISNA(A90)),"",'Convert 4 col to 1 col'!R90)</f>
        <v>#N/A</v>
      </c>
    </row>
    <row r="91" spans="1:11" x14ac:dyDescent="0.25">
      <c r="A91" t="e">
        <f>IF('Convert 4 col to 1 col'!G91=0,"",'Convert 4 col to 1 col'!G91)</f>
        <v>#N/A</v>
      </c>
      <c r="C91" t="e">
        <f>IF(OR(ISNA($A91),A91=""),"",INDEX(LAYOUT!$A$2:$A$96,'Convert 4 col to 1 col'!A91,1))</f>
        <v>#N/A</v>
      </c>
      <c r="E91" t="e">
        <f>IF(OR(A91="",ISNA(A91)),"",'Convert 4 col to 1 col'!M91)</f>
        <v>#N/A</v>
      </c>
      <c r="F91" t="e">
        <f>IF(OR(A91="",ISNA(A91)),"",'Convert 4 col to 1 col'!E91)</f>
        <v>#N/A</v>
      </c>
      <c r="G91" t="e">
        <f t="shared" si="1"/>
        <v>#N/A</v>
      </c>
      <c r="H91" t="str">
        <f>'Convert 4 col to 1 col'!N91</f>
        <v/>
      </c>
      <c r="I91">
        <f>'Convert 4 col to 1 col'!O91</f>
        <v>89</v>
      </c>
      <c r="J91" t="e">
        <f>'Convert 4 col to 1 col'!Q91</f>
        <v>#N/A</v>
      </c>
      <c r="K91" t="e">
        <f>IF(OR(A91="",ISNA(A91)),"",'Convert 4 col to 1 col'!R91)</f>
        <v>#N/A</v>
      </c>
    </row>
    <row r="92" spans="1:11" x14ac:dyDescent="0.25">
      <c r="A92" t="e">
        <f>IF('Convert 4 col to 1 col'!G92=0,"",'Convert 4 col to 1 col'!G92)</f>
        <v>#N/A</v>
      </c>
      <c r="C92" t="e">
        <f>IF(OR(ISNA($A92),A92=""),"",INDEX(LAYOUT!$A$2:$A$96,'Convert 4 col to 1 col'!A92,1))</f>
        <v>#N/A</v>
      </c>
      <c r="E92" t="e">
        <f>IF(OR(A92="",ISNA(A92)),"",'Convert 4 col to 1 col'!M92)</f>
        <v>#N/A</v>
      </c>
      <c r="F92" t="e">
        <f>IF(OR(A92="",ISNA(A92)),"",'Convert 4 col to 1 col'!E92)</f>
        <v>#N/A</v>
      </c>
      <c r="G92" t="e">
        <f>IF(OR(A92="",ISNA(A92)),"","Cy3")</f>
        <v>#N/A</v>
      </c>
      <c r="H92" t="str">
        <f>'Convert 4 col to 1 col'!N92</f>
        <v/>
      </c>
      <c r="I92">
        <f>'Convert 4 col to 1 col'!O92</f>
        <v>90</v>
      </c>
      <c r="J92" t="e">
        <f>'Convert 4 col to 1 col'!Q92</f>
        <v>#N/A</v>
      </c>
      <c r="K92" t="e">
        <f>IF(OR(A92="",ISNA(A92)),"",'Convert 4 col to 1 col'!R92)</f>
        <v>#N/A</v>
      </c>
    </row>
    <row r="93" spans="1:11" x14ac:dyDescent="0.25">
      <c r="A93" t="e">
        <f>IF('Convert 4 col to 1 col'!G93=0,"",'Convert 4 col to 1 col'!G93)</f>
        <v>#N/A</v>
      </c>
      <c r="C93" t="e">
        <f>IF(OR(ISNA($A93),A93=""),"",INDEX(LAYOUT!$A$2:$A$96,'Convert 4 col to 1 col'!A93,1))</f>
        <v>#N/A</v>
      </c>
      <c r="E93" t="e">
        <f>IF(OR(A93="",ISNA(A93)),"",'Convert 4 col to 1 col'!M93)</f>
        <v>#N/A</v>
      </c>
      <c r="F93" t="e">
        <f>IF(OR(A93="",ISNA(A93)),"",'Convert 4 col to 1 col'!E93)</f>
        <v>#N/A</v>
      </c>
      <c r="G93" t="e">
        <f t="shared" si="1"/>
        <v>#N/A</v>
      </c>
      <c r="H93" t="str">
        <f>'Convert 4 col to 1 col'!N93</f>
        <v/>
      </c>
      <c r="I93">
        <f>'Convert 4 col to 1 col'!O93</f>
        <v>91</v>
      </c>
      <c r="J93" t="e">
        <f>'Convert 4 col to 1 col'!Q93</f>
        <v>#N/A</v>
      </c>
      <c r="K93" t="e">
        <f>IF(OR(A93="",ISNA(A93)),"",'Convert 4 col to 1 col'!R93)</f>
        <v>#N/A</v>
      </c>
    </row>
    <row r="94" spans="1:11" x14ac:dyDescent="0.25">
      <c r="A94" t="e">
        <f>IF('Convert 4 col to 1 col'!G94=0,"",'Convert 4 col to 1 col'!G94)</f>
        <v>#N/A</v>
      </c>
      <c r="C94" t="e">
        <f>IF(OR(ISNA($A94),A94=""),"",INDEX(LAYOUT!$A$2:$A$96,'Convert 4 col to 1 col'!A94,1))</f>
        <v>#N/A</v>
      </c>
      <c r="E94" t="e">
        <f>IF(OR(A94="",ISNA(A94)),"",'Convert 4 col to 1 col'!M94)</f>
        <v>#N/A</v>
      </c>
      <c r="F94" t="e">
        <f>IF(OR(A94="",ISNA(A94)),"",'Convert 4 col to 1 col'!E94)</f>
        <v>#N/A</v>
      </c>
      <c r="G94" t="e">
        <f>IF(OR(A94="",ISNA(A94)),"","Cy3")</f>
        <v>#N/A</v>
      </c>
      <c r="H94" t="str">
        <f>'Convert 4 col to 1 col'!N94</f>
        <v/>
      </c>
      <c r="I94">
        <f>'Convert 4 col to 1 col'!O94</f>
        <v>92</v>
      </c>
      <c r="J94" t="e">
        <f>'Convert 4 col to 1 col'!Q94</f>
        <v>#N/A</v>
      </c>
      <c r="K94" t="e">
        <f>IF(OR(A94="",ISNA(A94)),"",'Convert 4 col to 1 col'!R94)</f>
        <v>#N/A</v>
      </c>
    </row>
    <row r="95" spans="1:11" x14ac:dyDescent="0.25">
      <c r="A95" t="e">
        <f>IF('Convert 4 col to 1 col'!G95=0,"",'Convert 4 col to 1 col'!G95)</f>
        <v>#N/A</v>
      </c>
      <c r="C95" t="e">
        <f>IF(OR(ISNA($A95),A95=""),"",INDEX(LAYOUT!$A$2:$A$96,'Convert 4 col to 1 col'!A95,1))</f>
        <v>#N/A</v>
      </c>
      <c r="E95" t="e">
        <f>IF(OR(A95="",ISNA(A95)),"",'Convert 4 col to 1 col'!M95)</f>
        <v>#N/A</v>
      </c>
      <c r="F95" t="e">
        <f>IF(OR(A95="",ISNA(A95)),"",'Convert 4 col to 1 col'!E95)</f>
        <v>#N/A</v>
      </c>
      <c r="G95" t="e">
        <f t="shared" si="1"/>
        <v>#N/A</v>
      </c>
      <c r="H95" t="str">
        <f>'Convert 4 col to 1 col'!N95</f>
        <v/>
      </c>
      <c r="I95">
        <f>'Convert 4 col to 1 col'!O95</f>
        <v>93</v>
      </c>
      <c r="J95" t="e">
        <f>'Convert 4 col to 1 col'!Q95</f>
        <v>#N/A</v>
      </c>
      <c r="K95" t="e">
        <f>IF(OR(A95="",ISNA(A95)),"",'Convert 4 col to 1 col'!R95)</f>
        <v>#N/A</v>
      </c>
    </row>
    <row r="96" spans="1:11" x14ac:dyDescent="0.25">
      <c r="A96" t="e">
        <f>IF('Convert 4 col to 1 col'!G96=0,"",'Convert 4 col to 1 col'!G96)</f>
        <v>#N/A</v>
      </c>
      <c r="C96" t="e">
        <f>IF(OR(ISNA($A96),A96=""),"",INDEX(LAYOUT!$A$2:$A$96,'Convert 4 col to 1 col'!A96,1))</f>
        <v>#N/A</v>
      </c>
      <c r="E96" t="e">
        <f>IF(OR(A96="",ISNA(A96)),"",'Convert 4 col to 1 col'!M96)</f>
        <v>#N/A</v>
      </c>
      <c r="F96" t="e">
        <f>IF(OR(A96="",ISNA(A96)),"",'Convert 4 col to 1 col'!E96)</f>
        <v>#N/A</v>
      </c>
      <c r="G96" t="e">
        <f>IF(OR(A96="",ISNA(A96)),"","Cy3")</f>
        <v>#N/A</v>
      </c>
      <c r="H96" t="str">
        <f>'Convert 4 col to 1 col'!N96</f>
        <v/>
      </c>
      <c r="I96">
        <f>'Convert 4 col to 1 col'!O96</f>
        <v>94</v>
      </c>
      <c r="J96" t="e">
        <f>'Convert 4 col to 1 col'!Q96</f>
        <v>#N/A</v>
      </c>
      <c r="K96" t="e">
        <f>IF(OR(A96="",ISNA(A96)),"",'Convert 4 col to 1 col'!R96)</f>
        <v>#N/A</v>
      </c>
    </row>
    <row r="97" spans="1:11" x14ac:dyDescent="0.25">
      <c r="A97" t="e">
        <f>IF('Convert 4 col to 1 col'!G97=0,"",'Convert 4 col to 1 col'!G97)</f>
        <v>#N/A</v>
      </c>
      <c r="C97" t="e">
        <f>IF(OR(ISNA($A97),A97=""),"",INDEX(LAYOUT!$A$2:$A$96,'Convert 4 col to 1 col'!A97,1))</f>
        <v>#N/A</v>
      </c>
      <c r="E97" t="e">
        <f>IF(OR(A97="",ISNA(A97)),"",'Convert 4 col to 1 col'!M97)</f>
        <v>#N/A</v>
      </c>
      <c r="F97" t="e">
        <f>IF(OR(A97="",ISNA(A97)),"",'Convert 4 col to 1 col'!E97)</f>
        <v>#N/A</v>
      </c>
      <c r="G97" t="e">
        <f t="shared" si="1"/>
        <v>#N/A</v>
      </c>
      <c r="H97" t="str">
        <f>'Convert 4 col to 1 col'!N97</f>
        <v/>
      </c>
      <c r="I97">
        <f>'Convert 4 col to 1 col'!O97</f>
        <v>95</v>
      </c>
      <c r="J97" t="e">
        <f>'Convert 4 col to 1 col'!Q97</f>
        <v>#N/A</v>
      </c>
      <c r="K97" t="e">
        <f>IF(OR(A97="",ISNA(A97)),"",'Convert 4 col to 1 col'!R97)</f>
        <v>#N/A</v>
      </c>
    </row>
  </sheetData>
  <sheetProtection password="CD2F" sheet="1" objects="1" scenarios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INSTRUCTIONS</vt:lpstr>
      <vt:lpstr>insert SAMPLES</vt:lpstr>
      <vt:lpstr>insert BARCODES</vt:lpstr>
      <vt:lpstr>LAYOUT</vt:lpstr>
      <vt:lpstr>unique ID</vt:lpstr>
      <vt:lpstr>WORKING</vt:lpstr>
      <vt:lpstr>96 well lab plan</vt:lpstr>
      <vt:lpstr>slideslot</vt:lpstr>
      <vt:lpstr>Batch file entries</vt:lpstr>
      <vt:lpstr>Convert 4 col to 1 col</vt:lpstr>
      <vt:lpstr>8 well strip lab plan</vt:lpstr>
      <vt:lpstr>create BATCH</vt:lpstr>
      <vt:lpstr>Reference batch</vt:lpstr>
      <vt:lpstr>create SAMPLE BATCH</vt:lpstr>
      <vt:lpstr>Sample batch</vt:lpstr>
      <vt:lpstr>Batch Import File</vt:lpstr>
      <vt:lpstr>'8 well strip lab plan'!Print_Area</vt:lpstr>
      <vt:lpstr>'96 well lab plan'!Print_Area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Velazquez, Celina</cp:lastModifiedBy>
  <cp:lastPrinted>2012-04-23T10:36:05Z</cp:lastPrinted>
  <dcterms:created xsi:type="dcterms:W3CDTF">2011-03-10T08:44:57Z</dcterms:created>
  <dcterms:modified xsi:type="dcterms:W3CDTF">2015-03-16T20:49:08Z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GS2008_IsDocBeingEdited">
    <vt:lpwstr>0</vt:lpwstr>
  </property>
  <property fmtid="{D5CDD505-2E9C-101B-9397-08002B2CF9AE}" pid="3" name="IGS2008_IsDocExternal">
    <vt:lpwstr>0</vt:lpwstr>
  </property>
  <property fmtid="{D5CDD505-2E9C-101B-9397-08002B2CF9AE}" pid="4" name="IGS2008_SecProtectDocument">
    <vt:lpwstr>0</vt:lpwstr>
  </property>
  <property fmtid="{D5CDD505-2E9C-101B-9397-08002B2CF9AE}" pid="5" name="IGS2008_SecProtectDocAllowPrint">
    <vt:lpwstr>0</vt:lpwstr>
  </property>
  <property fmtid="{D5CDD505-2E9C-101B-9397-08002B2CF9AE}" pid="6" name="IGS2008_SecProtectDocAllowCopy">
    <vt:lpwstr>0</vt:lpwstr>
  </property>
  <property fmtid="{D5CDD505-2E9C-101B-9397-08002B2CF9AE}" pid="7" name="IGS2008_SecProtectDocAllowEdit">
    <vt:lpwstr>0</vt:lpwstr>
  </property>
  <property fmtid="{D5CDD505-2E9C-101B-9397-08002B2CF9AE}" pid="8" name="IGS2008_SecProtectDocRequireAddin">
    <vt:lpwstr>0</vt:lpwstr>
  </property>
  <property fmtid="{D5CDD505-2E9C-101B-9397-08002B2CF9AE}" pid="9" name="IGS2008_SecProtectDocAllowPrintPrev">
    <vt:lpwstr>0</vt:lpwstr>
  </property>
  <property fmtid="{D5CDD505-2E9C-101B-9397-08002B2CF9AE}" pid="10" name="IGS2008_SecProtectDocAllowSaveAs">
    <vt:lpwstr>0</vt:lpwstr>
  </property>
</Properties>
</file>