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D2F" lockStructure="1"/>
  <bookViews>
    <workbookView xWindow="-60" yWindow="6360" windowWidth="15705" windowHeight="6210" tabRatio="770"/>
  </bookViews>
  <sheets>
    <sheet name="INSTRUCTIONS" sheetId="19" r:id="rId1"/>
    <sheet name="insert SAMPLES" sheetId="4" r:id="rId2"/>
    <sheet name="insert BARCODES" sheetId="1" r:id="rId3"/>
    <sheet name="unique ID" sheetId="18" state="hidden" r:id="rId4"/>
    <sheet name="LAYOUT" sheetId="20" state="hidden" r:id="rId5"/>
    <sheet name="96 well lab plan" sheetId="21" r:id="rId6"/>
    <sheet name="8 well strip lab plan" sheetId="22" r:id="rId7"/>
    <sheet name="create BATCH" sheetId="14" r:id="rId8"/>
    <sheet name="Batch Import File" sheetId="13" r:id="rId9"/>
  </sheets>
  <definedNames>
    <definedName name="_xlnm.Print_Area" localSheetId="6">'8 well strip lab plan'!$A$1:$O$58</definedName>
    <definedName name="_xlnm.Print_Area" localSheetId="5">'96 well lab plan'!$A$1:$O$54</definedName>
  </definedNames>
  <calcPr calcId="145621"/>
</workbook>
</file>

<file path=xl/calcChain.xml><?xml version="1.0" encoding="utf-8"?>
<calcChain xmlns="http://schemas.openxmlformats.org/spreadsheetml/2006/main">
  <c r="J3" i="1" l="1"/>
  <c r="L3" i="1"/>
  <c r="B18" i="18"/>
  <c r="B19" i="18"/>
  <c r="A19" i="18"/>
  <c r="F19" i="18"/>
  <c r="B20" i="18"/>
  <c r="B21" i="18"/>
  <c r="B22" i="18"/>
  <c r="E22" i="18"/>
  <c r="B23" i="18"/>
  <c r="E23" i="18" s="1"/>
  <c r="B24" i="18"/>
  <c r="D24" i="18"/>
  <c r="B25" i="18"/>
  <c r="B26" i="18"/>
  <c r="A26" i="18"/>
  <c r="F26" i="18" s="1"/>
  <c r="B27" i="18"/>
  <c r="C27" i="18" s="1"/>
  <c r="B28" i="18"/>
  <c r="A31" i="13" s="1"/>
  <c r="D28" i="18"/>
  <c r="B29" i="18"/>
  <c r="A32" i="13" s="1"/>
  <c r="B30" i="18"/>
  <c r="E30" i="18" s="1"/>
  <c r="B31" i="18"/>
  <c r="B32" i="18"/>
  <c r="A32" i="18" s="1"/>
  <c r="F32" i="18" s="1"/>
  <c r="B33" i="18"/>
  <c r="E33" i="18" s="1"/>
  <c r="B34" i="18"/>
  <c r="A34" i="18" s="1"/>
  <c r="F34" i="18" s="1"/>
  <c r="B35" i="18"/>
  <c r="A38" i="13" s="1"/>
  <c r="D35" i="18"/>
  <c r="B36" i="18"/>
  <c r="D36" i="18" s="1"/>
  <c r="B37" i="18"/>
  <c r="B38" i="18"/>
  <c r="B39" i="18"/>
  <c r="A39" i="18" s="1"/>
  <c r="B40" i="18"/>
  <c r="E40" i="18"/>
  <c r="B41" i="18"/>
  <c r="B42" i="18"/>
  <c r="B43" i="18"/>
  <c r="B44" i="18"/>
  <c r="A47" i="13" s="1"/>
  <c r="B45" i="18"/>
  <c r="B46" i="18"/>
  <c r="B47" i="18"/>
  <c r="B48" i="18"/>
  <c r="A48" i="18" s="1"/>
  <c r="F48" i="18" s="1"/>
  <c r="A4" i="20"/>
  <c r="A5" i="20"/>
  <c r="A2" i="20"/>
  <c r="N2" i="20" s="1"/>
  <c r="G3" i="22" s="1"/>
  <c r="A3" i="20"/>
  <c r="R3" i="20" s="1"/>
  <c r="S3" i="20" s="1"/>
  <c r="A6" i="20"/>
  <c r="A7" i="20"/>
  <c r="B112" i="18"/>
  <c r="A112" i="18"/>
  <c r="F112" i="18" s="1"/>
  <c r="B113" i="18"/>
  <c r="A113" i="18"/>
  <c r="F113" i="18"/>
  <c r="B114" i="18"/>
  <c r="A114" i="18" s="1"/>
  <c r="F114" i="18" s="1"/>
  <c r="B115" i="18"/>
  <c r="A115" i="18" s="1"/>
  <c r="F115" i="18" s="1"/>
  <c r="B116" i="18"/>
  <c r="A116" i="18"/>
  <c r="F116" i="18" s="1"/>
  <c r="B117" i="18"/>
  <c r="A117" i="18" s="1"/>
  <c r="F117" i="18" s="1"/>
  <c r="B118" i="18"/>
  <c r="A118" i="18" s="1"/>
  <c r="F118" i="18" s="1"/>
  <c r="B119" i="18"/>
  <c r="A119" i="18" s="1"/>
  <c r="F119" i="18" s="1"/>
  <c r="B120" i="18"/>
  <c r="B121" i="18"/>
  <c r="A121" i="18" s="1"/>
  <c r="F121" i="18" s="1"/>
  <c r="B122" i="18"/>
  <c r="A122" i="18"/>
  <c r="F122" i="18" s="1"/>
  <c r="B3" i="18"/>
  <c r="B4" i="18"/>
  <c r="B5" i="18"/>
  <c r="A8" i="13" s="1"/>
  <c r="B6" i="18"/>
  <c r="A9" i="13" s="1"/>
  <c r="B7" i="18"/>
  <c r="B8" i="18"/>
  <c r="B9" i="18"/>
  <c r="D9" i="18" s="1"/>
  <c r="B10" i="18"/>
  <c r="D10" i="18" s="1"/>
  <c r="B11" i="18"/>
  <c r="D11" i="18" s="1"/>
  <c r="E11" i="18"/>
  <c r="B12" i="18"/>
  <c r="C12" i="18" s="1"/>
  <c r="B13" i="18"/>
  <c r="A16" i="13" s="1"/>
  <c r="F16" i="13" s="1"/>
  <c r="B14" i="18"/>
  <c r="B15" i="18"/>
  <c r="B16" i="18"/>
  <c r="D16" i="18" s="1"/>
  <c r="B17" i="18"/>
  <c r="E17" i="18" s="1"/>
  <c r="B49" i="18"/>
  <c r="A49" i="18" s="1"/>
  <c r="F49" i="18" s="1"/>
  <c r="B2" i="18"/>
  <c r="J4" i="1"/>
  <c r="M21" i="21" s="1"/>
  <c r="C5" i="1"/>
  <c r="C3" i="1"/>
  <c r="C4" i="1"/>
  <c r="C6" i="1"/>
  <c r="C7" i="1"/>
  <c r="C2" i="1"/>
  <c r="A2" i="13"/>
  <c r="A1" i="13"/>
  <c r="D115" i="18"/>
  <c r="E115" i="18"/>
  <c r="D112" i="18"/>
  <c r="E112" i="18" s="1"/>
  <c r="D122" i="18"/>
  <c r="E122" i="18"/>
  <c r="D118" i="18"/>
  <c r="E118" i="18" s="1"/>
  <c r="D113" i="18"/>
  <c r="E113" i="18"/>
  <c r="D119" i="18"/>
  <c r="E119" i="18" s="1"/>
  <c r="D117" i="18"/>
  <c r="E117" i="18"/>
  <c r="D121" i="18"/>
  <c r="E121" i="18" s="1"/>
  <c r="L4" i="20"/>
  <c r="D22" i="18"/>
  <c r="A20" i="18"/>
  <c r="F20" i="18" s="1"/>
  <c r="A28" i="18"/>
  <c r="F28" i="18" s="1"/>
  <c r="D17" i="18"/>
  <c r="A25" i="13"/>
  <c r="D116" i="18"/>
  <c r="E116" i="18" s="1"/>
  <c r="A3" i="18"/>
  <c r="F3" i="18" s="1"/>
  <c r="A120" i="18"/>
  <c r="F120" i="18" s="1"/>
  <c r="D120" i="18"/>
  <c r="E120" i="18" s="1"/>
  <c r="D114" i="18"/>
  <c r="E114" i="18"/>
  <c r="E38" i="13"/>
  <c r="E50" i="21"/>
  <c r="A45" i="13"/>
  <c r="C45" i="13" s="1"/>
  <c r="F45" i="13"/>
  <c r="A29" i="13"/>
  <c r="A22" i="13"/>
  <c r="C22" i="13" s="1"/>
  <c r="E19" i="18"/>
  <c r="D42" i="18"/>
  <c r="A39" i="13"/>
  <c r="F39" i="13" s="1"/>
  <c r="E28" i="18"/>
  <c r="A36" i="18"/>
  <c r="F36" i="18" s="1"/>
  <c r="D3" i="18"/>
  <c r="D5" i="18"/>
  <c r="E5" i="18"/>
  <c r="H35" i="22"/>
  <c r="H31" i="21"/>
  <c r="H4" i="20"/>
  <c r="D7" i="22" s="1"/>
  <c r="B4" i="20"/>
  <c r="D7" i="20"/>
  <c r="F9" i="21" s="1"/>
  <c r="F31" i="13"/>
  <c r="E39" i="18"/>
  <c r="A42" i="13"/>
  <c r="C42" i="13" s="1"/>
  <c r="D39" i="18"/>
  <c r="E45" i="13"/>
  <c r="E29" i="13"/>
  <c r="A44" i="13"/>
  <c r="A11" i="18"/>
  <c r="F11" i="18"/>
  <c r="A23" i="13"/>
  <c r="C23" i="13" s="1"/>
  <c r="E20" i="18"/>
  <c r="D20" i="18"/>
  <c r="A23" i="18"/>
  <c r="F23" i="18" s="1"/>
  <c r="A14" i="13"/>
  <c r="F14" i="13" s="1"/>
  <c r="A5" i="18"/>
  <c r="F5" i="18"/>
  <c r="A6" i="13"/>
  <c r="E3" i="18"/>
  <c r="A29" i="18"/>
  <c r="F29" i="18" s="1"/>
  <c r="D4" i="20"/>
  <c r="E4" i="20" s="1"/>
  <c r="B54" i="22"/>
  <c r="B50" i="21"/>
  <c r="E14" i="13"/>
  <c r="C3" i="18"/>
  <c r="F6" i="13"/>
  <c r="F44" i="13"/>
  <c r="F39" i="18"/>
  <c r="C41" i="18"/>
  <c r="H6" i="20"/>
  <c r="I6" i="20" s="1"/>
  <c r="P6" i="20"/>
  <c r="J6" i="20"/>
  <c r="M7" i="21" s="1"/>
  <c r="E54" i="22"/>
  <c r="T6" i="20"/>
  <c r="B5" i="20"/>
  <c r="H5" i="20"/>
  <c r="D7" i="21" s="1"/>
  <c r="C42" i="21"/>
  <c r="D5" i="20"/>
  <c r="R7" i="20"/>
  <c r="S7" i="20" s="1"/>
  <c r="M9" i="21"/>
  <c r="H34" i="21" s="1"/>
  <c r="C17" i="18"/>
  <c r="A46" i="18"/>
  <c r="F46" i="18" s="1"/>
  <c r="E46" i="18"/>
  <c r="D46" i="18"/>
  <c r="F38" i="13"/>
  <c r="A49" i="13"/>
  <c r="C49" i="13" s="1"/>
  <c r="R5" i="20"/>
  <c r="S5" i="20" s="1"/>
  <c r="M11" i="22"/>
  <c r="A14" i="18"/>
  <c r="F14" i="18" s="1"/>
  <c r="A45" i="18"/>
  <c r="F45" i="18" s="1"/>
  <c r="A48" i="13"/>
  <c r="D34" i="18"/>
  <c r="D31" i="18"/>
  <c r="A31" i="18"/>
  <c r="F31" i="18" s="1"/>
  <c r="A10" i="13"/>
  <c r="E10" i="13" s="1"/>
  <c r="C10" i="13"/>
  <c r="D41" i="18"/>
  <c r="A41" i="18"/>
  <c r="F41" i="18" s="1"/>
  <c r="E41" i="18"/>
  <c r="D19" i="18"/>
  <c r="E15" i="18"/>
  <c r="A18" i="13"/>
  <c r="C18" i="13" s="1"/>
  <c r="A43" i="18"/>
  <c r="F43" i="18" s="1"/>
  <c r="F7" i="20"/>
  <c r="C13" i="22" s="1"/>
  <c r="H50" i="22"/>
  <c r="E43" i="18"/>
  <c r="F6" i="20"/>
  <c r="G6" i="20" s="1"/>
  <c r="F5" i="20"/>
  <c r="G5" i="20" s="1"/>
  <c r="A26" i="13"/>
  <c r="C26" i="13" s="1"/>
  <c r="D23" i="18"/>
  <c r="J7" i="20"/>
  <c r="I9" i="21" s="1"/>
  <c r="H42" i="21"/>
  <c r="C33" i="18"/>
  <c r="B13" i="22"/>
  <c r="I50" i="22" s="1"/>
  <c r="N7" i="20"/>
  <c r="H50" i="21"/>
  <c r="L7" i="20"/>
  <c r="M7" i="20" s="1"/>
  <c r="I13" i="22"/>
  <c r="H38" i="22" s="1"/>
  <c r="E7" i="20"/>
  <c r="H7" i="20"/>
  <c r="I7" i="20" s="1"/>
  <c r="C7" i="20"/>
  <c r="P7" i="20"/>
  <c r="L9" i="21" s="1"/>
  <c r="I34" i="21" s="1"/>
  <c r="C14" i="18"/>
  <c r="H54" i="22"/>
  <c r="T7" i="20"/>
  <c r="B7" i="20"/>
  <c r="C19" i="18"/>
  <c r="C28" i="18"/>
  <c r="C4" i="18"/>
  <c r="C23" i="18"/>
  <c r="C36" i="18"/>
  <c r="C11" i="18"/>
  <c r="O21" i="21"/>
  <c r="M24" i="21"/>
  <c r="C39" i="18"/>
  <c r="C7" i="18"/>
  <c r="O11" i="22"/>
  <c r="E5" i="20"/>
  <c r="D9" i="21"/>
  <c r="C35" i="18"/>
  <c r="C38" i="13"/>
  <c r="C20" i="18"/>
  <c r="F48" i="13"/>
  <c r="E48" i="13"/>
  <c r="G9" i="21"/>
  <c r="G10" i="21"/>
  <c r="H48" i="21" s="1"/>
  <c r="G7" i="20"/>
  <c r="F26" i="13"/>
  <c r="E49" i="13"/>
  <c r="F49" i="13"/>
  <c r="D13" i="22"/>
  <c r="I46" i="22" s="1"/>
  <c r="H9" i="21"/>
  <c r="I42" i="21" s="1"/>
  <c r="B14" i="22"/>
  <c r="I52" i="22" s="1"/>
  <c r="C46" i="18"/>
  <c r="C49" i="18"/>
  <c r="G13" i="22"/>
  <c r="G14" i="22" s="1"/>
  <c r="K9" i="21"/>
  <c r="H38" i="21" s="1"/>
  <c r="O7" i="20"/>
  <c r="C45" i="18"/>
  <c r="C48" i="13"/>
  <c r="D8" i="21"/>
  <c r="C44" i="21"/>
  <c r="H46" i="21"/>
  <c r="H44" i="22"/>
  <c r="J5" i="21"/>
  <c r="M4" i="20"/>
  <c r="A15" i="13"/>
  <c r="F15" i="13" s="1"/>
  <c r="A12" i="13"/>
  <c r="E12" i="13" s="1"/>
  <c r="E9" i="18"/>
  <c r="A7" i="18"/>
  <c r="F7" i="18" s="1"/>
  <c r="E7" i="18"/>
  <c r="D7" i="18"/>
  <c r="A41" i="13"/>
  <c r="A38" i="18"/>
  <c r="F38" i="18"/>
  <c r="D25" i="18"/>
  <c r="A25" i="18"/>
  <c r="F25" i="18" s="1"/>
  <c r="K10" i="21"/>
  <c r="H40" i="21"/>
  <c r="I14" i="22"/>
  <c r="H40" i="22" s="1"/>
  <c r="C11" i="22"/>
  <c r="K7" i="20"/>
  <c r="L7" i="21"/>
  <c r="F42" i="21" s="1"/>
  <c r="A28" i="13"/>
  <c r="F28" i="13" s="1"/>
  <c r="E49" i="18"/>
  <c r="A52" i="13"/>
  <c r="F52" i="13" s="1"/>
  <c r="D33" i="18"/>
  <c r="A33" i="13"/>
  <c r="F33" i="13" s="1"/>
  <c r="A30" i="13"/>
  <c r="E30" i="13" s="1"/>
  <c r="A24" i="13"/>
  <c r="A21" i="18"/>
  <c r="F21" i="18" s="1"/>
  <c r="D21" i="18"/>
  <c r="D18" i="18"/>
  <c r="E18" i="18"/>
  <c r="A18" i="18"/>
  <c r="F18" i="18"/>
  <c r="A21" i="13"/>
  <c r="C21" i="13" s="1"/>
  <c r="H13" i="22"/>
  <c r="I38" i="22" s="1"/>
  <c r="H14" i="22"/>
  <c r="I40" i="22" s="1"/>
  <c r="I10" i="21"/>
  <c r="H44" i="21"/>
  <c r="K7" i="21"/>
  <c r="K8" i="21" s="1"/>
  <c r="E48" i="21" s="1"/>
  <c r="D12" i="18"/>
  <c r="K6" i="20"/>
  <c r="E11" i="22"/>
  <c r="E46" i="22" s="1"/>
  <c r="E27" i="18"/>
  <c r="E25" i="18"/>
  <c r="A46" i="13"/>
  <c r="F46" i="13" s="1"/>
  <c r="C9" i="22"/>
  <c r="B50" i="22" s="1"/>
  <c r="C38" i="18"/>
  <c r="F10" i="13"/>
  <c r="C21" i="18"/>
  <c r="C25" i="18"/>
  <c r="F7" i="22"/>
  <c r="I23" i="22" s="1"/>
  <c r="F5" i="21"/>
  <c r="F6" i="21" s="1"/>
  <c r="I29" i="21" s="1"/>
  <c r="E21" i="18"/>
  <c r="A15" i="18"/>
  <c r="F15" i="18" s="1"/>
  <c r="D15" i="18"/>
  <c r="C15" i="18"/>
  <c r="E4" i="18"/>
  <c r="A4" i="18"/>
  <c r="F4" i="18" s="1"/>
  <c r="C6" i="13"/>
  <c r="E6" i="13"/>
  <c r="L6" i="20"/>
  <c r="M6" i="20" s="1"/>
  <c r="R6" i="20"/>
  <c r="C6" i="20"/>
  <c r="D6" i="20"/>
  <c r="J7" i="21" s="1"/>
  <c r="N6" i="20"/>
  <c r="B6" i="20"/>
  <c r="N5" i="20"/>
  <c r="G7" i="21" s="1"/>
  <c r="J5" i="20"/>
  <c r="E7" i="21" s="1"/>
  <c r="L5" i="20"/>
  <c r="F9" i="22" s="1"/>
  <c r="F10" i="22" s="1"/>
  <c r="C44" i="22" s="1"/>
  <c r="T5" i="20"/>
  <c r="P5" i="20"/>
  <c r="H7" i="21" s="1"/>
  <c r="C34" i="21" s="1"/>
  <c r="C5" i="20"/>
  <c r="A42" i="18"/>
  <c r="F42" i="18"/>
  <c r="E42" i="18"/>
  <c r="E44" i="13"/>
  <c r="C44" i="13"/>
  <c r="E42" i="13"/>
  <c r="F42" i="13"/>
  <c r="F22" i="13"/>
  <c r="E22" i="13"/>
  <c r="M20" i="21"/>
  <c r="P4" i="20"/>
  <c r="H7" i="22" s="1"/>
  <c r="F4" i="20"/>
  <c r="G5" i="21" s="1"/>
  <c r="H27" i="21" s="1"/>
  <c r="C4" i="20"/>
  <c r="R4" i="20"/>
  <c r="S4" i="20" s="1"/>
  <c r="T4" i="20"/>
  <c r="J4" i="20"/>
  <c r="I5" i="21" s="1"/>
  <c r="H23" i="21" s="1"/>
  <c r="N4" i="20"/>
  <c r="G7" i="22" s="1"/>
  <c r="D45" i="18"/>
  <c r="E45" i="18"/>
  <c r="A35" i="18"/>
  <c r="F35" i="18" s="1"/>
  <c r="E35" i="18"/>
  <c r="E9" i="21"/>
  <c r="E34" i="21"/>
  <c r="S6" i="20"/>
  <c r="I11" i="22"/>
  <c r="I12" i="22" s="1"/>
  <c r="E40" i="22" s="1"/>
  <c r="F12" i="13"/>
  <c r="C12" i="13"/>
  <c r="K4" i="20"/>
  <c r="C7" i="22"/>
  <c r="C8" i="22" s="1"/>
  <c r="H33" i="22" s="1"/>
  <c r="O6" i="20"/>
  <c r="C9" i="21"/>
  <c r="E38" i="21" s="1"/>
  <c r="G11" i="22"/>
  <c r="E42" i="22" s="1"/>
  <c r="B9" i="21"/>
  <c r="F38" i="21" s="1"/>
  <c r="E28" i="13"/>
  <c r="E41" i="13"/>
  <c r="J6" i="21"/>
  <c r="I21" i="21" s="1"/>
  <c r="I19" i="21"/>
  <c r="I7" i="22"/>
  <c r="H19" i="22" s="1"/>
  <c r="E50" i="22"/>
  <c r="C12" i="22"/>
  <c r="E52" i="22" s="1"/>
  <c r="Q4" i="20"/>
  <c r="L5" i="21"/>
  <c r="I15" i="21" s="1"/>
  <c r="F8" i="22"/>
  <c r="I25" i="22" s="1"/>
  <c r="C10" i="21"/>
  <c r="E40" i="21" s="1"/>
  <c r="G6" i="21"/>
  <c r="H29" i="21"/>
  <c r="H31" i="22"/>
  <c r="E10" i="21"/>
  <c r="E36" i="21" s="1"/>
  <c r="H8" i="22"/>
  <c r="I21" i="22" s="1"/>
  <c r="I19" i="22"/>
  <c r="I7" i="21"/>
  <c r="I8" i="21" s="1"/>
  <c r="B36" i="21" s="1"/>
  <c r="I9" i="22"/>
  <c r="B38" i="22" s="1"/>
  <c r="C16" i="18"/>
  <c r="A16" i="18"/>
  <c r="F16" i="18" s="1"/>
  <c r="E33" i="13"/>
  <c r="E12" i="22"/>
  <c r="E48" i="22" s="1"/>
  <c r="C14" i="22"/>
  <c r="H52" i="22" s="1"/>
  <c r="L10" i="21"/>
  <c r="I36" i="21" s="1"/>
  <c r="Q7" i="20"/>
  <c r="D6" i="18"/>
  <c r="D32" i="18"/>
  <c r="C32" i="18"/>
  <c r="A35" i="13"/>
  <c r="F35" i="13" s="1"/>
  <c r="E32" i="18"/>
  <c r="N3" i="20"/>
  <c r="G5" i="22" s="1"/>
  <c r="D38" i="18"/>
  <c r="E38" i="18"/>
  <c r="C35" i="13"/>
  <c r="E35" i="13"/>
  <c r="F10" i="21" l="1"/>
  <c r="I48" i="21" s="1"/>
  <c r="I46" i="21"/>
  <c r="M8" i="21"/>
  <c r="E44" i="21" s="1"/>
  <c r="E42" i="21"/>
  <c r="C32" i="13"/>
  <c r="F32" i="13"/>
  <c r="E32" i="13"/>
  <c r="E8" i="21"/>
  <c r="B44" i="21" s="1"/>
  <c r="B42" i="21"/>
  <c r="F9" i="13"/>
  <c r="C9" i="13"/>
  <c r="E9" i="13"/>
  <c r="C6" i="18"/>
  <c r="C15" i="13"/>
  <c r="C33" i="13"/>
  <c r="C10" i="22"/>
  <c r="B52" i="22" s="1"/>
  <c r="B7" i="22"/>
  <c r="E23" i="13"/>
  <c r="C44" i="18"/>
  <c r="C13" i="18"/>
  <c r="B34" i="21"/>
  <c r="I10" i="22"/>
  <c r="B40" i="22" s="1"/>
  <c r="E44" i="18"/>
  <c r="A6" i="18"/>
  <c r="F6" i="18" s="1"/>
  <c r="H9" i="22"/>
  <c r="E16" i="18"/>
  <c r="A19" i="13"/>
  <c r="E19" i="13" s="1"/>
  <c r="L6" i="21"/>
  <c r="I17" i="21" s="1"/>
  <c r="G12" i="22"/>
  <c r="E44" i="22" s="1"/>
  <c r="K5" i="20"/>
  <c r="C30" i="13"/>
  <c r="G4" i="20"/>
  <c r="E7" i="22"/>
  <c r="E6" i="18"/>
  <c r="C9" i="18"/>
  <c r="A12" i="18"/>
  <c r="F12" i="18" s="1"/>
  <c r="E12" i="18"/>
  <c r="J9" i="21"/>
  <c r="F21" i="13"/>
  <c r="C30" i="18"/>
  <c r="A30" i="18"/>
  <c r="F30" i="18" s="1"/>
  <c r="A33" i="18"/>
  <c r="F33" i="18" s="1"/>
  <c r="F23" i="13"/>
  <c r="A9" i="18"/>
  <c r="F9" i="18" s="1"/>
  <c r="H10" i="21"/>
  <c r="I44" i="21" s="1"/>
  <c r="H42" i="22"/>
  <c r="F13" i="22"/>
  <c r="D9" i="22"/>
  <c r="C14" i="13"/>
  <c r="M10" i="21"/>
  <c r="H36" i="21" s="1"/>
  <c r="D27" i="18"/>
  <c r="D29" i="18"/>
  <c r="A37" i="13"/>
  <c r="C29" i="18"/>
  <c r="C5" i="18"/>
  <c r="D13" i="18"/>
  <c r="D30" i="18"/>
  <c r="E36" i="18"/>
  <c r="A17" i="18"/>
  <c r="F17" i="18" s="1"/>
  <c r="C3" i="20"/>
  <c r="O4" i="20"/>
  <c r="E9" i="22"/>
  <c r="A27" i="18"/>
  <c r="F27" i="18" s="1"/>
  <c r="E26" i="13"/>
  <c r="E34" i="18"/>
  <c r="O3" i="20"/>
  <c r="A20" i="13"/>
  <c r="E48" i="18"/>
  <c r="Q5" i="20"/>
  <c r="F30" i="13"/>
  <c r="C52" i="13"/>
  <c r="E6" i="20"/>
  <c r="C28" i="13"/>
  <c r="E15" i="13"/>
  <c r="A36" i="13"/>
  <c r="D11" i="22"/>
  <c r="D49" i="18"/>
  <c r="C39" i="13"/>
  <c r="D14" i="22"/>
  <c r="I48" i="22" s="1"/>
  <c r="C7" i="21"/>
  <c r="I5" i="20"/>
  <c r="E13" i="22"/>
  <c r="H46" i="22" s="1"/>
  <c r="E29" i="18"/>
  <c r="E13" i="18"/>
  <c r="E39" i="13"/>
  <c r="A13" i="18"/>
  <c r="F13" i="18" s="1"/>
  <c r="E23" i="22"/>
  <c r="G6" i="22"/>
  <c r="E25" i="22" s="1"/>
  <c r="J8" i="21"/>
  <c r="F48" i="21" s="1"/>
  <c r="F46" i="21"/>
  <c r="F47" i="13"/>
  <c r="C47" i="13"/>
  <c r="E47" i="13"/>
  <c r="B23" i="22"/>
  <c r="G4" i="22"/>
  <c r="B25" i="22" s="1"/>
  <c r="H23" i="22"/>
  <c r="G8" i="22"/>
  <c r="H25" i="22" s="1"/>
  <c r="B38" i="21"/>
  <c r="G8" i="21"/>
  <c r="B40" i="21" s="1"/>
  <c r="I27" i="22"/>
  <c r="D8" i="22"/>
  <c r="I29" i="22" s="1"/>
  <c r="C24" i="13"/>
  <c r="F24" i="13"/>
  <c r="B3" i="20"/>
  <c r="E31" i="21"/>
  <c r="H3" i="20"/>
  <c r="L3" i="20"/>
  <c r="J3" i="20"/>
  <c r="E37" i="18"/>
  <c r="A37" i="18"/>
  <c r="F37" i="18" s="1"/>
  <c r="C37" i="18"/>
  <c r="D48" i="18"/>
  <c r="B10" i="21"/>
  <c r="F40" i="21" s="1"/>
  <c r="C46" i="13"/>
  <c r="D37" i="18"/>
  <c r="F25" i="13"/>
  <c r="E25" i="13"/>
  <c r="C25" i="13"/>
  <c r="C2" i="20"/>
  <c r="T2" i="20"/>
  <c r="P2" i="20"/>
  <c r="B35" i="22"/>
  <c r="L2" i="20"/>
  <c r="B2" i="20"/>
  <c r="J2" i="20"/>
  <c r="R2" i="20"/>
  <c r="H2" i="20"/>
  <c r="B31" i="21"/>
  <c r="F2" i="20"/>
  <c r="D2" i="20"/>
  <c r="E47" i="18"/>
  <c r="A50" i="13"/>
  <c r="C47" i="18"/>
  <c r="D47" i="18"/>
  <c r="A47" i="18"/>
  <c r="F47" i="18" s="1"/>
  <c r="D43" i="18"/>
  <c r="C43" i="18"/>
  <c r="A40" i="18"/>
  <c r="F40" i="18" s="1"/>
  <c r="D40" i="18"/>
  <c r="E24" i="18"/>
  <c r="A24" i="18"/>
  <c r="F24" i="18" s="1"/>
  <c r="C24" i="18"/>
  <c r="A27" i="13"/>
  <c r="C22" i="18"/>
  <c r="A22" i="18"/>
  <c r="F22" i="18" s="1"/>
  <c r="F19" i="13"/>
  <c r="A44" i="18"/>
  <c r="F44" i="18" s="1"/>
  <c r="C48" i="18"/>
  <c r="E35" i="22"/>
  <c r="E16" i="13"/>
  <c r="A2" i="18"/>
  <c r="F2" i="18" s="1"/>
  <c r="I5" i="22"/>
  <c r="E5" i="21"/>
  <c r="O5" i="20"/>
  <c r="E2" i="18"/>
  <c r="H8" i="21"/>
  <c r="C36" i="21" s="1"/>
  <c r="E38" i="22"/>
  <c r="E21" i="13"/>
  <c r="M5" i="21"/>
  <c r="L8" i="21"/>
  <c r="F44" i="21" s="1"/>
  <c r="E46" i="13"/>
  <c r="I27" i="21"/>
  <c r="M5" i="20"/>
  <c r="E24" i="13"/>
  <c r="A40" i="13"/>
  <c r="F34" i="21"/>
  <c r="D10" i="21"/>
  <c r="F36" i="21" s="1"/>
  <c r="B7" i="21"/>
  <c r="B9" i="22"/>
  <c r="A8" i="18"/>
  <c r="F8" i="18" s="1"/>
  <c r="D8" i="18"/>
  <c r="A11" i="13"/>
  <c r="E8" i="18"/>
  <c r="C8" i="18"/>
  <c r="A7" i="13"/>
  <c r="D4" i="18"/>
  <c r="C36" i="13"/>
  <c r="F36" i="13"/>
  <c r="E36" i="13"/>
  <c r="A10" i="18"/>
  <c r="F10" i="18" s="1"/>
  <c r="A13" i="13"/>
  <c r="E10" i="18"/>
  <c r="C19" i="13"/>
  <c r="C5" i="21"/>
  <c r="D44" i="18"/>
  <c r="F3" i="20"/>
  <c r="C16" i="13"/>
  <c r="D2" i="18"/>
  <c r="E52" i="13"/>
  <c r="G9" i="22"/>
  <c r="F11" i="22"/>
  <c r="T3" i="20"/>
  <c r="O2" i="20"/>
  <c r="G3" i="21"/>
  <c r="A51" i="13"/>
  <c r="P3" i="20"/>
  <c r="A5" i="13"/>
  <c r="I6" i="21"/>
  <c r="H25" i="21" s="1"/>
  <c r="I8" i="22"/>
  <c r="H21" i="22" s="1"/>
  <c r="B11" i="22"/>
  <c r="K5" i="21"/>
  <c r="C42" i="22"/>
  <c r="E46" i="21"/>
  <c r="D3" i="20"/>
  <c r="F7" i="21"/>
  <c r="C41" i="13"/>
  <c r="F41" i="13"/>
  <c r="C40" i="18"/>
  <c r="H5" i="21"/>
  <c r="I4" i="20"/>
  <c r="A43" i="13"/>
  <c r="O23" i="21"/>
  <c r="M6" i="22"/>
  <c r="O7" i="22"/>
  <c r="O10" i="22"/>
  <c r="M25" i="21"/>
  <c r="M9" i="22"/>
  <c r="O20" i="21"/>
  <c r="M12" i="22"/>
  <c r="O25" i="21"/>
  <c r="M7" i="22"/>
  <c r="O8" i="22"/>
  <c r="M22" i="21"/>
  <c r="O19" i="21"/>
  <c r="M8" i="22"/>
  <c r="M19" i="21"/>
  <c r="O24" i="21"/>
  <c r="O6" i="22"/>
  <c r="O12" i="22"/>
  <c r="D14" i="18"/>
  <c r="E14" i="18"/>
  <c r="A17" i="13"/>
  <c r="E18" i="13"/>
  <c r="F18" i="13"/>
  <c r="E26" i="18"/>
  <c r="D26" i="18"/>
  <c r="Q6" i="20"/>
  <c r="H11" i="22"/>
  <c r="F29" i="13"/>
  <c r="C29" i="13"/>
  <c r="F8" i="13"/>
  <c r="C8" i="13"/>
  <c r="E8" i="13"/>
  <c r="E31" i="18"/>
  <c r="A34" i="13"/>
  <c r="C31" i="18"/>
  <c r="C31" i="13"/>
  <c r="E31" i="13"/>
  <c r="E14" i="22" l="1"/>
  <c r="H48" i="22" s="1"/>
  <c r="H27" i="22"/>
  <c r="E8" i="22"/>
  <c r="H29" i="22" s="1"/>
  <c r="C38" i="22"/>
  <c r="H10" i="22"/>
  <c r="C40" i="22" s="1"/>
  <c r="C2" i="18"/>
  <c r="C8" i="21"/>
  <c r="B48" i="21" s="1"/>
  <c r="B46" i="21"/>
  <c r="D12" i="22"/>
  <c r="F48" i="22" s="1"/>
  <c r="F46" i="22"/>
  <c r="D10" i="22"/>
  <c r="C48" i="22" s="1"/>
  <c r="C46" i="22"/>
  <c r="E10" i="22"/>
  <c r="B48" i="22" s="1"/>
  <c r="B46" i="22"/>
  <c r="I38" i="21"/>
  <c r="J10" i="21"/>
  <c r="I40" i="21" s="1"/>
  <c r="C37" i="13"/>
  <c r="F37" i="13"/>
  <c r="I31" i="22"/>
  <c r="B8" i="22"/>
  <c r="I33" i="22" s="1"/>
  <c r="E37" i="13"/>
  <c r="E20" i="13"/>
  <c r="C20" i="13"/>
  <c r="F20" i="13"/>
  <c r="I42" i="22"/>
  <c r="F14" i="22"/>
  <c r="I44" i="22" s="1"/>
  <c r="C17" i="13"/>
  <c r="E17" i="13"/>
  <c r="F17" i="13"/>
  <c r="B5" i="22"/>
  <c r="J3" i="21"/>
  <c r="E3" i="20"/>
  <c r="H5" i="22"/>
  <c r="Q3" i="20"/>
  <c r="D5" i="21"/>
  <c r="S2" i="20"/>
  <c r="I3" i="22"/>
  <c r="I3" i="21"/>
  <c r="I3" i="20"/>
  <c r="D5" i="22"/>
  <c r="L3" i="21"/>
  <c r="F51" i="13"/>
  <c r="E51" i="13"/>
  <c r="C51" i="13"/>
  <c r="C50" i="22"/>
  <c r="B10" i="22"/>
  <c r="C52" i="22" s="1"/>
  <c r="E3" i="22"/>
  <c r="K2" i="20"/>
  <c r="E3" i="21"/>
  <c r="F34" i="13"/>
  <c r="E34" i="13"/>
  <c r="C34" i="13"/>
  <c r="I23" i="21"/>
  <c r="H6" i="21"/>
  <c r="I25" i="21" s="1"/>
  <c r="F8" i="21"/>
  <c r="C40" i="21" s="1"/>
  <c r="C38" i="21"/>
  <c r="K6" i="21"/>
  <c r="H21" i="21" s="1"/>
  <c r="H19" i="21"/>
  <c r="E5" i="13"/>
  <c r="F5" i="13"/>
  <c r="C5" i="13"/>
  <c r="G10" i="22"/>
  <c r="B44" i="22" s="1"/>
  <c r="B42" i="22"/>
  <c r="E7" i="13"/>
  <c r="F7" i="13"/>
  <c r="C7" i="13"/>
  <c r="H15" i="21"/>
  <c r="M6" i="21"/>
  <c r="H17" i="21" s="1"/>
  <c r="E27" i="13"/>
  <c r="F27" i="13"/>
  <c r="C27" i="13"/>
  <c r="I2" i="20"/>
  <c r="D3" i="21"/>
  <c r="D3" i="22"/>
  <c r="F3" i="22"/>
  <c r="F3" i="21"/>
  <c r="M2" i="20"/>
  <c r="M3" i="20"/>
  <c r="F5" i="22"/>
  <c r="B5" i="21"/>
  <c r="F50" i="22"/>
  <c r="B12" i="22"/>
  <c r="F52" i="22" s="1"/>
  <c r="K3" i="21"/>
  <c r="C5" i="22"/>
  <c r="G3" i="20"/>
  <c r="B3" i="21"/>
  <c r="C34" i="18"/>
  <c r="E2" i="20"/>
  <c r="C42" i="18"/>
  <c r="B3" i="22"/>
  <c r="C26" i="18"/>
  <c r="C18" i="18"/>
  <c r="E43" i="13"/>
  <c r="F43" i="13"/>
  <c r="C43" i="13"/>
  <c r="F13" i="13"/>
  <c r="C13" i="13"/>
  <c r="E13" i="13"/>
  <c r="C40" i="13"/>
  <c r="E40" i="13"/>
  <c r="F40" i="13"/>
  <c r="E6" i="21"/>
  <c r="E17" i="21" s="1"/>
  <c r="E15" i="21"/>
  <c r="C3" i="22"/>
  <c r="C3" i="21"/>
  <c r="G2" i="20"/>
  <c r="H3" i="22"/>
  <c r="Q2" i="20"/>
  <c r="H3" i="21"/>
  <c r="H12" i="22"/>
  <c r="F40" i="22" s="1"/>
  <c r="F38" i="22"/>
  <c r="B19" i="21"/>
  <c r="G4" i="21"/>
  <c r="B21" i="21" s="1"/>
  <c r="F42" i="22"/>
  <c r="F12" i="22"/>
  <c r="F44" i="22" s="1"/>
  <c r="C10" i="18"/>
  <c r="C6" i="21"/>
  <c r="E21" i="21" s="1"/>
  <c r="E19" i="21"/>
  <c r="E11" i="13"/>
  <c r="F11" i="13"/>
  <c r="C11" i="13"/>
  <c r="B8" i="21"/>
  <c r="C48" i="21" s="1"/>
  <c r="C46" i="21"/>
  <c r="E19" i="22"/>
  <c r="I6" i="22"/>
  <c r="E21" i="22" s="1"/>
  <c r="E50" i="13"/>
  <c r="C50" i="13"/>
  <c r="F50" i="13"/>
  <c r="M3" i="21"/>
  <c r="E5" i="22"/>
  <c r="K3" i="20"/>
  <c r="C4" i="22" l="1"/>
  <c r="B33" i="22" s="1"/>
  <c r="B31" i="22"/>
  <c r="F19" i="21"/>
  <c r="B6" i="21"/>
  <c r="F21" i="21" s="1"/>
  <c r="H4" i="22"/>
  <c r="C21" i="22" s="1"/>
  <c r="C19" i="22"/>
  <c r="F23" i="22"/>
  <c r="F6" i="22"/>
  <c r="F25" i="22" s="1"/>
  <c r="C23" i="22"/>
  <c r="F4" i="22"/>
  <c r="C25" i="22" s="1"/>
  <c r="E4" i="22"/>
  <c r="B29" i="22" s="1"/>
  <c r="B27" i="22"/>
  <c r="F27" i="21"/>
  <c r="J4" i="21"/>
  <c r="F29" i="21" s="1"/>
  <c r="E6" i="22"/>
  <c r="E29" i="22" s="1"/>
  <c r="E27" i="22"/>
  <c r="B4" i="22"/>
  <c r="C33" i="22" s="1"/>
  <c r="C31" i="22"/>
  <c r="C27" i="21"/>
  <c r="B4" i="21"/>
  <c r="C29" i="21" s="1"/>
  <c r="C27" i="22"/>
  <c r="D4" i="22"/>
  <c r="C29" i="22" s="1"/>
  <c r="B15" i="21"/>
  <c r="I4" i="21"/>
  <c r="B17" i="21" s="1"/>
  <c r="F31" i="22"/>
  <c r="B6" i="22"/>
  <c r="F33" i="22" s="1"/>
  <c r="C6" i="22"/>
  <c r="E33" i="22" s="1"/>
  <c r="E31" i="22"/>
  <c r="C19" i="21"/>
  <c r="F4" i="21"/>
  <c r="C21" i="21" s="1"/>
  <c r="D6" i="22"/>
  <c r="F29" i="22" s="1"/>
  <c r="F27" i="22"/>
  <c r="E27" i="21"/>
  <c r="K4" i="21"/>
  <c r="E29" i="21" s="1"/>
  <c r="D6" i="21"/>
  <c r="F17" i="21" s="1"/>
  <c r="F15" i="21"/>
  <c r="M4" i="21"/>
  <c r="E25" i="21" s="1"/>
  <c r="E23" i="21"/>
  <c r="H4" i="21"/>
  <c r="C17" i="21" s="1"/>
  <c r="C15" i="21"/>
  <c r="B27" i="21"/>
  <c r="C4" i="21"/>
  <c r="B29" i="21" s="1"/>
  <c r="C23" i="21"/>
  <c r="D4" i="21"/>
  <c r="C25" i="21" s="1"/>
  <c r="E4" i="21"/>
  <c r="B25" i="21" s="1"/>
  <c r="B23" i="21"/>
  <c r="F23" i="21"/>
  <c r="L4" i="21"/>
  <c r="F25" i="21" s="1"/>
  <c r="I4" i="22"/>
  <c r="B21" i="22" s="1"/>
  <c r="B19" i="22"/>
  <c r="F19" i="22"/>
  <c r="H6" i="22"/>
  <c r="F21" i="22" s="1"/>
</calcChain>
</file>

<file path=xl/sharedStrings.xml><?xml version="1.0" encoding="utf-8"?>
<sst xmlns="http://schemas.openxmlformats.org/spreadsheetml/2006/main" count="273" uniqueCount="128">
  <si>
    <t>Barcode</t>
  </si>
  <si>
    <t>Lot</t>
  </si>
  <si>
    <t>END</t>
  </si>
  <si>
    <t>A</t>
  </si>
  <si>
    <t>B</t>
  </si>
  <si>
    <t>C</t>
  </si>
  <si>
    <t>D</t>
  </si>
  <si>
    <t>E</t>
  </si>
  <si>
    <t>F</t>
  </si>
  <si>
    <t>G</t>
  </si>
  <si>
    <t>H</t>
  </si>
  <si>
    <t>Number of slides</t>
  </si>
  <si>
    <t>Number of samples</t>
  </si>
  <si>
    <t>Cy3</t>
  </si>
  <si>
    <t>Cy5</t>
  </si>
  <si>
    <t>barcode</t>
  </si>
  <si>
    <t>Labelling 96-well plate</t>
  </si>
  <si>
    <t>SAMPLEID</t>
  </si>
  <si>
    <t>SAMPLEFILE</t>
  </si>
  <si>
    <t>BARCODE</t>
  </si>
  <si>
    <t>NANODROPFILE</t>
  </si>
  <si>
    <t>EXPTYPE</t>
  </si>
  <si>
    <t>DESCRIPTION</t>
  </si>
  <si>
    <t>Sample ID</t>
  </si>
  <si>
    <t>Enter directory where images and other files will be found and annotation DB name</t>
  </si>
  <si>
    <t>Annotation DB</t>
  </si>
  <si>
    <t>Will indicate if duplicate barcodes inputted</t>
  </si>
  <si>
    <t>Comments</t>
  </si>
  <si>
    <t xml:space="preserve">This worksheet has been created to help with: </t>
  </si>
  <si>
    <t>the layout of hybridization mixes on slides</t>
  </si>
  <si>
    <t>- Unique sample ID's fill the 96 well plate with the cy3/cy5 fluorescent label indicated</t>
  </si>
  <si>
    <t>5) Create batch import file for the reference channels</t>
  </si>
  <si>
    <t>UniqueNum</t>
  </si>
  <si>
    <t>Directory/Filename</t>
  </si>
  <si>
    <t>So far you have:</t>
  </si>
  <si>
    <t>Summary information</t>
  </si>
  <si>
    <t>Scan or input barcodes in column B</t>
  </si>
  <si>
    <t>- ensure the correct annotation DB is written on this sheet, e.g. BG_Annotation_Ens54_20101217.db</t>
  </si>
  <si>
    <t>e.g. BG_Annotation_Ens54_20101217.db</t>
  </si>
  <si>
    <t>Avoid dragging and dropping text in cells, copy and paste is fine</t>
  </si>
  <si>
    <t>Full barcode</t>
  </si>
  <si>
    <t>Description</t>
  </si>
  <si>
    <t>sampleID = unique sample identifyer</t>
  </si>
  <si>
    <t>desciption = why running test</t>
  </si>
  <si>
    <t>sample1</t>
  </si>
  <si>
    <t>the creation of batch import files for use in Multi</t>
  </si>
  <si>
    <t>Yellow boxes indicate fields which must/can be entered</t>
  </si>
  <si>
    <t>Sample ID and Description must be entered for each sample. They must not be left blank.</t>
  </si>
  <si>
    <t>Exp type</t>
  </si>
  <si>
    <t>A Cy3</t>
  </si>
  <si>
    <t>A Cy5</t>
  </si>
  <si>
    <t>B Cy3</t>
  </si>
  <si>
    <t>B Cy5</t>
  </si>
  <si>
    <t>C Cy3</t>
  </si>
  <si>
    <t>C Cy5</t>
  </si>
  <si>
    <t>D Cy3</t>
  </si>
  <si>
    <t>D Cy5</t>
  </si>
  <si>
    <t>end</t>
  </si>
  <si>
    <t>A/B/C/D</t>
  </si>
  <si>
    <t>Full Barcode</t>
  </si>
  <si>
    <t>E Cy3</t>
  </si>
  <si>
    <t>E Cy5</t>
  </si>
  <si>
    <t>F Cy3</t>
  </si>
  <si>
    <t>F Cy5</t>
  </si>
  <si>
    <t>G Cy3</t>
  </si>
  <si>
    <t>G Cy5</t>
  </si>
  <si>
    <t>H Cy3</t>
  </si>
  <si>
    <t>H Cy5</t>
  </si>
  <si>
    <t>gasket view</t>
  </si>
  <si>
    <t>Slide layout GASKET VIEW for loading!</t>
  </si>
  <si>
    <t>X1</t>
  </si>
  <si>
    <t>5X buffer</t>
  </si>
  <si>
    <t>10X dNTP</t>
  </si>
  <si>
    <t>Cy3 dUTP</t>
  </si>
  <si>
    <t>Cy5 dUTP</t>
  </si>
  <si>
    <t>total</t>
  </si>
  <si>
    <t>-</t>
  </si>
  <si>
    <t>*inc. 5% excess</t>
  </si>
  <si>
    <r>
      <t>Labelling master mix (</t>
    </r>
    <r>
      <rPr>
        <b/>
        <sz val="14"/>
        <rFont val="Calibri"/>
        <family val="2"/>
      </rPr>
      <t>µl)</t>
    </r>
  </si>
  <si>
    <t>exo-Klenow</t>
  </si>
  <si>
    <t>Labelling mastermix recipe calculation</t>
  </si>
  <si>
    <t>- you will be alerted if you need more samples or more slides</t>
  </si>
  <si>
    <t>- Use the labelling mastermix recipe to calculate your mastermixes</t>
  </si>
  <si>
    <t>7) Batch import, process, and view sample profiles and reports in BlueFuse Multi</t>
  </si>
  <si>
    <r>
      <t>1) Insert samples in sheet '</t>
    </r>
    <r>
      <rPr>
        <b/>
        <sz val="11"/>
        <color indexed="8"/>
        <rFont val="Calibri"/>
        <family val="2"/>
      </rPr>
      <t>insert SAMPLES</t>
    </r>
    <r>
      <rPr>
        <sz val="11"/>
        <color theme="1"/>
        <rFont val="Calibri"/>
        <family val="2"/>
        <scheme val="minor"/>
      </rPr>
      <t>' - column B= Sample ID, column C= Description</t>
    </r>
  </si>
  <si>
    <r>
      <t>- in '</t>
    </r>
    <r>
      <rPr>
        <b/>
        <sz val="11"/>
        <color indexed="8"/>
        <rFont val="Calibri"/>
        <family val="2"/>
      </rPr>
      <t>create BATCH</t>
    </r>
    <r>
      <rPr>
        <sz val="11"/>
        <color theme="1"/>
        <rFont val="Calibri"/>
        <family val="2"/>
        <scheme val="minor"/>
      </rPr>
      <t xml:space="preserve">', type in directory path to the folder where the tiff images </t>
    </r>
  </si>
  <si>
    <t>Instructions</t>
  </si>
  <si>
    <t>BEFORE USING THIS SPREAD SHEET ENSURE YOU HAVE SET UP MULTI DATABASES AND IMPORTED THE LATEST ANNOTATION DB</t>
  </si>
  <si>
    <t>CytoChip planner - 8x formats</t>
  </si>
  <si>
    <t>- for example:</t>
  </si>
  <si>
    <r>
      <t>2) In sheet '</t>
    </r>
    <r>
      <rPr>
        <b/>
        <sz val="11"/>
        <color indexed="8"/>
        <rFont val="Calibri"/>
        <family val="2"/>
      </rPr>
      <t>insert BARCODES</t>
    </r>
    <r>
      <rPr>
        <sz val="11"/>
        <color theme="1"/>
        <rFont val="Calibri"/>
        <family val="2"/>
        <scheme val="minor"/>
      </rPr>
      <t>' insert barcodes of the slides to be used in column B, if duplicate slides have been entered you will be prompted</t>
    </r>
  </si>
  <si>
    <t>- .db must be included in the file name</t>
  </si>
  <si>
    <r>
      <t xml:space="preserve">6) Select and copy </t>
    </r>
    <r>
      <rPr>
        <sz val="11"/>
        <color indexed="10"/>
        <rFont val="Calibri"/>
        <family val="2"/>
      </rPr>
      <t>only the rows and columns containing text</t>
    </r>
    <r>
      <rPr>
        <sz val="11"/>
        <color theme="1"/>
        <rFont val="Calibri"/>
        <family val="2"/>
        <scheme val="minor"/>
      </rPr>
      <t xml:space="preserve"> from '</t>
    </r>
    <r>
      <rPr>
        <b/>
        <sz val="11"/>
        <color indexed="8"/>
        <rFont val="Calibri"/>
        <family val="2"/>
      </rPr>
      <t>Batch Import File</t>
    </r>
    <r>
      <rPr>
        <sz val="11"/>
        <color theme="1"/>
        <rFont val="Calibri"/>
        <family val="2"/>
        <scheme val="minor"/>
      </rPr>
      <t xml:space="preserve">' into notepad and save .txt file for batch importing references into Multi </t>
    </r>
  </si>
  <si>
    <t>NEXT - insert slide barcodes</t>
  </si>
  <si>
    <t>THEN - create Batch</t>
  </si>
  <si>
    <t>FINALLY - copy and paste batch import file into notepad</t>
  </si>
  <si>
    <r>
      <rPr>
        <sz val="11"/>
        <color indexed="62"/>
        <rFont val="Calibri"/>
        <family val="2"/>
      </rPr>
      <t xml:space="preserve">BlueFuse Multi Walkthrough </t>
    </r>
    <r>
      <rPr>
        <sz val="11"/>
        <color theme="1"/>
        <rFont val="Calibri"/>
        <family val="2"/>
        <scheme val="minor"/>
      </rPr>
      <t>available if required</t>
    </r>
  </si>
  <si>
    <t>8x60K</t>
  </si>
  <si>
    <t>strip 1</t>
  </si>
  <si>
    <t>strip 2</t>
  </si>
  <si>
    <t>strip 3</t>
  </si>
  <si>
    <t>strip 4</t>
  </si>
  <si>
    <t>strip 5</t>
  </si>
  <si>
    <t>strip 6</t>
  </si>
  <si>
    <t>strip 7</t>
  </si>
  <si>
    <t>strip 8</t>
  </si>
  <si>
    <t>strip 9</t>
  </si>
  <si>
    <t>strip 10</t>
  </si>
  <si>
    <t>strip 11</t>
  </si>
  <si>
    <t>strip 12</t>
  </si>
  <si>
    <t>NEXT - view and print 96 well lab plan plan</t>
  </si>
  <si>
    <t>OR - view and print 8 well strip lab plan</t>
  </si>
  <si>
    <t>the layout of samples and mastermixes in a 96 well plate or 8 well strip</t>
  </si>
  <si>
    <r>
      <t xml:space="preserve">4) The </t>
    </r>
    <r>
      <rPr>
        <b/>
        <sz val="11"/>
        <color indexed="8"/>
        <rFont val="Calibri"/>
        <family val="2"/>
      </rPr>
      <t>'96 well lab plan</t>
    </r>
    <r>
      <rPr>
        <sz val="11"/>
        <color theme="1"/>
        <rFont val="Calibri"/>
        <family val="2"/>
        <scheme val="minor"/>
      </rPr>
      <t>' and '</t>
    </r>
    <r>
      <rPr>
        <b/>
        <sz val="11"/>
        <color indexed="8"/>
        <rFont val="Calibri"/>
        <family val="2"/>
      </rPr>
      <t>8 well strip lab plan</t>
    </r>
    <r>
      <rPr>
        <sz val="11"/>
        <color theme="1"/>
        <rFont val="Calibri"/>
        <family val="2"/>
        <scheme val="minor"/>
      </rPr>
      <t>' sheets populates automatically, print sheet to use as a plan for lab work</t>
    </r>
  </si>
  <si>
    <r>
      <t xml:space="preserve">- Schematics of microarray slides indicate where the samples go on each </t>
    </r>
    <r>
      <rPr>
        <b/>
        <sz val="11"/>
        <color indexed="10"/>
        <rFont val="Calibri"/>
        <family val="2"/>
      </rPr>
      <t>gasket slide</t>
    </r>
    <r>
      <rPr>
        <sz val="11"/>
        <color theme="1"/>
        <rFont val="Calibri"/>
        <family val="2"/>
        <scheme val="minor"/>
      </rPr>
      <t xml:space="preserve"> - A-H</t>
    </r>
  </si>
  <si>
    <t xml:space="preserve">and other files are located, e.g. C:\Users\jess.massie\Desktop\8x60K testdata  </t>
  </si>
  <si>
    <t>e.g. \\oracle\data\Users\Andrew\8x_data</t>
  </si>
  <si>
    <t>Directory where images, gal files, and annotation DB are stored:</t>
  </si>
  <si>
    <t>Document history</t>
  </si>
  <si>
    <t>Date</t>
  </si>
  <si>
    <t xml:space="preserve">Version </t>
  </si>
  <si>
    <t>Comment</t>
  </si>
  <si>
    <t>1st July 2014</t>
  </si>
  <si>
    <t>Loaded into document control software</t>
  </si>
  <si>
    <t>4th March 2015</t>
  </si>
  <si>
    <t>Part Number</t>
  </si>
  <si>
    <t>15069176 Rev.A</t>
  </si>
  <si>
    <t>Loaded to Agile document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</si>
</sst>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name val="Calibri"/>
      <family val="2"/>
    </font>
    <font>
      <sz val="11"/>
      <color indexed="62"/>
      <name val="Calibri"/>
      <family val="2"/>
    </font>
    <font>
      <b/>
      <sz val="11"/>
      <color indexed="10"/>
      <name val="Calibr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8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</cellStyleXfs>
  <cellXfs count="80">
    <xf numFmtId="0" fontId="0" fillId="0" borderId="0" xfId="0"/>
    <xf numFmtId="0" fontId="12" fillId="0" borderId="0" xfId="0" applyFont="1"/>
    <xf numFmtId="0" fontId="14" fillId="0" borderId="0" xfId="0" applyFont="1"/>
    <xf numFmtId="0" fontId="14" fillId="0" borderId="0" xfId="0" applyFont="1" applyBorder="1"/>
    <xf numFmtId="0" fontId="1" fillId="0" borderId="0" xfId="0" applyFont="1"/>
    <xf numFmtId="0" fontId="1" fillId="0" borderId="0" xfId="0" applyFont="1" applyBorder="1"/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0" fillId="0" borderId="0" xfId="0" quotePrefix="1"/>
    <xf numFmtId="0" fontId="18" fillId="0" borderId="0" xfId="0" applyFont="1"/>
    <xf numFmtId="0" fontId="12" fillId="0" borderId="0" xfId="0" applyFont="1" applyAlignment="1">
      <alignment horizontal="right"/>
    </xf>
    <xf numFmtId="0" fontId="0" fillId="4" borderId="1" xfId="0" applyFill="1" applyBorder="1" applyProtection="1">
      <protection locked="0"/>
    </xf>
    <xf numFmtId="0" fontId="19" fillId="0" borderId="0" xfId="0" applyFont="1"/>
    <xf numFmtId="1" fontId="0" fillId="0" borderId="0" xfId="0" applyNumberFormat="1"/>
    <xf numFmtId="0" fontId="17" fillId="0" borderId="0" xfId="0" applyFont="1" applyAlignment="1">
      <alignment horizontal="center"/>
    </xf>
    <xf numFmtId="0" fontId="14" fillId="5" borderId="2" xfId="2" applyFont="1" applyFill="1" applyBorder="1"/>
    <xf numFmtId="0" fontId="14" fillId="5" borderId="2" xfId="0" applyFont="1" applyFill="1" applyBorder="1"/>
    <xf numFmtId="0" fontId="14" fillId="6" borderId="1" xfId="1" applyFont="1" applyFill="1" applyBorder="1"/>
    <xf numFmtId="0" fontId="14" fillId="6" borderId="1" xfId="0" applyFont="1" applyFill="1" applyBorder="1"/>
    <xf numFmtId="0" fontId="20" fillId="0" borderId="3" xfId="0" applyFont="1" applyBorder="1" applyAlignment="1">
      <alignment horizontal="center"/>
    </xf>
    <xf numFmtId="0" fontId="17" fillId="0" borderId="0" xfId="0" applyFont="1" applyBorder="1"/>
    <xf numFmtId="0" fontId="17" fillId="7" borderId="2" xfId="0" applyFont="1" applyFill="1" applyBorder="1"/>
    <xf numFmtId="0" fontId="21" fillId="7" borderId="3" xfId="0" applyFont="1" applyFill="1" applyBorder="1" applyAlignment="1">
      <alignment horizontal="center"/>
    </xf>
    <xf numFmtId="0" fontId="17" fillId="7" borderId="1" xfId="0" applyFont="1" applyFill="1" applyBorder="1"/>
    <xf numFmtId="0" fontId="17" fillId="7" borderId="2" xfId="2" applyFont="1" applyFill="1" applyBorder="1"/>
    <xf numFmtId="0" fontId="17" fillId="7" borderId="1" xfId="1" applyFont="1" applyFill="1" applyBorder="1"/>
    <xf numFmtId="1" fontId="9" fillId="8" borderId="0" xfId="0" applyNumberFormat="1" applyFont="1" applyFill="1" applyAlignment="1">
      <alignment horizontal="center"/>
    </xf>
    <xf numFmtId="1" fontId="7" fillId="8" borderId="0" xfId="0" applyNumberFormat="1" applyFont="1" applyFill="1"/>
    <xf numFmtId="0" fontId="0" fillId="4" borderId="4" xfId="0" applyFill="1" applyBorder="1" applyProtection="1">
      <protection locked="0"/>
    </xf>
    <xf numFmtId="0" fontId="0" fillId="4" borderId="5" xfId="0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14" fillId="8" borderId="0" xfId="0" applyFont="1" applyFill="1"/>
    <xf numFmtId="0" fontId="7" fillId="8" borderId="0" xfId="0" applyFont="1" applyFill="1"/>
    <xf numFmtId="0" fontId="14" fillId="0" borderId="0" xfId="0" applyFont="1" applyBorder="1" applyAlignment="1">
      <alignment horizontal="center"/>
    </xf>
    <xf numFmtId="0" fontId="20" fillId="0" borderId="0" xfId="0" applyFont="1"/>
    <xf numFmtId="164" fontId="14" fillId="0" borderId="0" xfId="0" applyNumberFormat="1" applyFont="1" applyAlignment="1">
      <alignment horizontal="right"/>
    </xf>
    <xf numFmtId="164" fontId="14" fillId="0" borderId="0" xfId="0" quotePrefix="1" applyNumberFormat="1" applyFont="1" applyAlignment="1">
      <alignment horizontal="right"/>
    </xf>
    <xf numFmtId="0" fontId="17" fillId="5" borderId="7" xfId="2" applyFont="1" applyFill="1" applyBorder="1" applyAlignment="1">
      <alignment wrapText="1"/>
    </xf>
    <xf numFmtId="0" fontId="17" fillId="6" borderId="7" xfId="2" applyFont="1" applyFill="1" applyBorder="1" applyAlignment="1">
      <alignment wrapText="1"/>
    </xf>
    <xf numFmtId="1" fontId="7" fillId="0" borderId="0" xfId="0" applyNumberFormat="1" applyFont="1" applyFill="1"/>
    <xf numFmtId="0" fontId="7" fillId="0" borderId="0" xfId="0" applyFont="1" applyFill="1"/>
    <xf numFmtId="1" fontId="9" fillId="0" borderId="0" xfId="0" applyNumberFormat="1" applyFont="1" applyFill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22" fillId="0" borderId="0" xfId="0" applyFont="1"/>
    <xf numFmtId="0" fontId="23" fillId="0" borderId="8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164" fontId="22" fillId="0" borderId="10" xfId="0" applyNumberFormat="1" applyFont="1" applyBorder="1" applyAlignment="1">
      <alignment horizontal="right"/>
    </xf>
    <xf numFmtId="164" fontId="22" fillId="0" borderId="11" xfId="0" applyNumberFormat="1" applyFont="1" applyBorder="1" applyAlignment="1">
      <alignment horizontal="right"/>
    </xf>
    <xf numFmtId="164" fontId="22" fillId="0" borderId="10" xfId="0" applyNumberFormat="1" applyFont="1" applyBorder="1" applyAlignment="1"/>
    <xf numFmtId="0" fontId="22" fillId="0" borderId="10" xfId="0" quotePrefix="1" applyFont="1" applyBorder="1" applyAlignment="1">
      <alignment horizontal="right"/>
    </xf>
    <xf numFmtId="164" fontId="22" fillId="0" borderId="11" xfId="0" quotePrefix="1" applyNumberFormat="1" applyFont="1" applyBorder="1" applyAlignment="1">
      <alignment horizontal="right"/>
    </xf>
    <xf numFmtId="164" fontId="22" fillId="0" borderId="10" xfId="0" quotePrefix="1" applyNumberFormat="1" applyFont="1" applyBorder="1" applyAlignment="1">
      <alignment horizontal="right"/>
    </xf>
    <xf numFmtId="164" fontId="22" fillId="0" borderId="12" xfId="0" applyNumberFormat="1" applyFont="1" applyBorder="1" applyAlignment="1">
      <alignment horizontal="right"/>
    </xf>
    <xf numFmtId="164" fontId="22" fillId="0" borderId="13" xfId="0" applyNumberFormat="1" applyFont="1" applyBorder="1" applyAlignment="1">
      <alignment horizontal="right"/>
    </xf>
    <xf numFmtId="164" fontId="22" fillId="0" borderId="12" xfId="0" applyNumberFormat="1" applyFont="1" applyBorder="1" applyAlignment="1"/>
    <xf numFmtId="0" fontId="23" fillId="0" borderId="0" xfId="0" quotePrefix="1" applyFont="1"/>
    <xf numFmtId="164" fontId="22" fillId="0" borderId="14" xfId="0" applyNumberFormat="1" applyFont="1" applyBorder="1" applyAlignment="1">
      <alignment horizontal="right"/>
    </xf>
    <xf numFmtId="164" fontId="22" fillId="0" borderId="15" xfId="0" applyNumberFormat="1" applyFont="1" applyBorder="1" applyAlignment="1">
      <alignment horizontal="right"/>
    </xf>
    <xf numFmtId="164" fontId="22" fillId="0" borderId="14" xfId="0" applyNumberFormat="1" applyFont="1" applyBorder="1" applyAlignment="1"/>
    <xf numFmtId="0" fontId="23" fillId="0" borderId="0" xfId="0" applyFont="1" applyAlignment="1">
      <alignment horizontal="center"/>
    </xf>
    <xf numFmtId="0" fontId="24" fillId="0" borderId="0" xfId="0" applyFont="1"/>
    <xf numFmtId="0" fontId="13" fillId="0" borderId="0" xfId="0" quotePrefix="1" applyFont="1"/>
    <xf numFmtId="0" fontId="11" fillId="0" borderId="0" xfId="3" applyProtection="1">
      <protection locked="0"/>
    </xf>
    <xf numFmtId="0" fontId="25" fillId="4" borderId="2" xfId="3" applyNumberFormat="1" applyFont="1" applyFill="1" applyBorder="1" applyProtection="1">
      <protection locked="0"/>
    </xf>
    <xf numFmtId="1" fontId="0" fillId="4" borderId="2" xfId="0" applyNumberFormat="1" applyFill="1" applyBorder="1" applyAlignment="1" applyProtection="1">
      <alignment horizontal="right"/>
      <protection locked="0"/>
    </xf>
    <xf numFmtId="1" fontId="0" fillId="4" borderId="3" xfId="0" applyNumberFormat="1" applyFill="1" applyBorder="1" applyAlignment="1" applyProtection="1">
      <alignment horizontal="right"/>
      <protection locked="0"/>
    </xf>
    <xf numFmtId="1" fontId="0" fillId="4" borderId="1" xfId="0" applyNumberFormat="1" applyFill="1" applyBorder="1" applyAlignment="1" applyProtection="1">
      <alignment horizontal="right"/>
      <protection locked="0"/>
    </xf>
    <xf numFmtId="0" fontId="0" fillId="4" borderId="4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17" xfId="0" applyFill="1" applyBorder="1" applyProtection="1">
      <protection locked="0"/>
    </xf>
    <xf numFmtId="1" fontId="26" fillId="4" borderId="2" xfId="0" applyNumberFormat="1" applyFont="1" applyFill="1" applyBorder="1" applyAlignment="1" applyProtection="1">
      <alignment horizontal="right"/>
      <protection locked="0"/>
    </xf>
    <xf numFmtId="0" fontId="13" fillId="0" borderId="0" xfId="0" applyFont="1"/>
    <xf numFmtId="0" fontId="27" fillId="0" borderId="0" xfId="0" applyFont="1"/>
    <xf numFmtId="0" fontId="26" fillId="0" borderId="0" xfId="0" applyFont="1"/>
    <xf numFmtId="164" fontId="26" fillId="0" borderId="0" xfId="0" applyNumberFormat="1" applyFont="1"/>
    <xf numFmtId="0" fontId="28" fillId="0" borderId="0" xfId="0" applyFont="1"/>
  </cellXfs>
  <cellStyles count="4">
    <cellStyle name="Bad" xfId="1" builtinId="27"/>
    <cellStyle name="Good" xfId="2" builtinId="26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600347</xdr:colOff>
      <xdr:row>13</xdr:row>
      <xdr:rowOff>114845</xdr:rowOff>
    </xdr:from>
    <xdr:to>
      <xdr:col>3</xdr:col>
      <xdr:colOff>119704</xdr:colOff>
      <xdr:row>31</xdr:row>
      <xdr:rowOff>119257</xdr:rowOff>
    </xdr:to>
    <xdr:sp macro="" textlink="">
      <xdr:nvSpPr>
        <xdr:cNvPr id="40" name="Rectangle 39"/>
        <xdr:cNvSpPr/>
      </xdr:nvSpPr>
      <xdr:spPr>
        <a:xfrm>
          <a:off x="585107" y="3764377"/>
          <a:ext cx="2412467" cy="424102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oneCellAnchor>
    <xdr:from>
      <xdr:col>11</xdr:col>
      <xdr:colOff>288227</xdr:colOff>
      <xdr:row>45</xdr:row>
      <xdr:rowOff>62049</xdr:rowOff>
    </xdr:from>
    <xdr:ext cx="435760" cy="655885"/>
    <xdr:sp macro="" textlink="">
      <xdr:nvSpPr>
        <xdr:cNvPr id="15" name="TextBox 14"/>
        <xdr:cNvSpPr txBox="1"/>
      </xdr:nvSpPr>
      <xdr:spPr>
        <a:xfrm>
          <a:off x="12229856" y="11470278"/>
          <a:ext cx="43576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B</a:t>
          </a:r>
        </a:p>
      </xdr:txBody>
    </xdr:sp>
    <xdr:clientData/>
  </xdr:oneCellAnchor>
  <xdr:oneCellAnchor>
    <xdr:from>
      <xdr:col>11</xdr:col>
      <xdr:colOff>286717</xdr:colOff>
      <xdr:row>41</xdr:row>
      <xdr:rowOff>60688</xdr:rowOff>
    </xdr:from>
    <xdr:ext cx="468718" cy="655885"/>
    <xdr:sp macro="" textlink="">
      <xdr:nvSpPr>
        <xdr:cNvPr id="49" name="TextBox 48"/>
        <xdr:cNvSpPr txBox="1"/>
      </xdr:nvSpPr>
      <xdr:spPr>
        <a:xfrm>
          <a:off x="12228346" y="10510974"/>
          <a:ext cx="468718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D</a:t>
          </a:r>
        </a:p>
      </xdr:txBody>
    </xdr:sp>
    <xdr:clientData/>
  </xdr:oneCellAnchor>
  <xdr:oneCellAnchor>
    <xdr:from>
      <xdr:col>11</xdr:col>
      <xdr:colOff>289185</xdr:colOff>
      <xdr:row>37</xdr:row>
      <xdr:rowOff>71029</xdr:rowOff>
    </xdr:from>
    <xdr:ext cx="396775" cy="655885"/>
    <xdr:sp macro="" textlink="">
      <xdr:nvSpPr>
        <xdr:cNvPr id="50" name="TextBox 49"/>
        <xdr:cNvSpPr txBox="1"/>
      </xdr:nvSpPr>
      <xdr:spPr>
        <a:xfrm>
          <a:off x="12230814" y="9563372"/>
          <a:ext cx="396775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F</a:t>
          </a:r>
        </a:p>
      </xdr:txBody>
    </xdr:sp>
    <xdr:clientData/>
  </xdr:oneCellAnchor>
  <xdr:oneCellAnchor>
    <xdr:from>
      <xdr:col>11</xdr:col>
      <xdr:colOff>279763</xdr:colOff>
      <xdr:row>33</xdr:row>
      <xdr:rowOff>66130</xdr:rowOff>
    </xdr:from>
    <xdr:ext cx="472309" cy="655885"/>
    <xdr:sp macro="" textlink="">
      <xdr:nvSpPr>
        <xdr:cNvPr id="51" name="TextBox 50"/>
        <xdr:cNvSpPr txBox="1"/>
      </xdr:nvSpPr>
      <xdr:spPr>
        <a:xfrm>
          <a:off x="12221392" y="8600530"/>
          <a:ext cx="472309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H</a:t>
          </a:r>
        </a:p>
      </xdr:txBody>
    </xdr:sp>
    <xdr:clientData/>
  </xdr:oneCellAnchor>
  <xdr:oneCellAnchor>
    <xdr:from>
      <xdr:col>12</xdr:col>
      <xdr:colOff>292309</xdr:colOff>
      <xdr:row>45</xdr:row>
      <xdr:rowOff>62049</xdr:rowOff>
    </xdr:from>
    <xdr:ext cx="451790" cy="655885"/>
    <xdr:sp macro="" textlink="">
      <xdr:nvSpPr>
        <xdr:cNvPr id="58" name="TextBox 57"/>
        <xdr:cNvSpPr txBox="1"/>
      </xdr:nvSpPr>
      <xdr:spPr>
        <a:xfrm>
          <a:off x="13355166" y="11470278"/>
          <a:ext cx="45179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A</a:t>
          </a:r>
        </a:p>
      </xdr:txBody>
    </xdr:sp>
    <xdr:clientData/>
  </xdr:oneCellAnchor>
  <xdr:oneCellAnchor>
    <xdr:from>
      <xdr:col>12</xdr:col>
      <xdr:colOff>300324</xdr:colOff>
      <xdr:row>41</xdr:row>
      <xdr:rowOff>60688</xdr:rowOff>
    </xdr:from>
    <xdr:ext cx="430824" cy="655885"/>
    <xdr:sp macro="" textlink="">
      <xdr:nvSpPr>
        <xdr:cNvPr id="59" name="TextBox 58"/>
        <xdr:cNvSpPr txBox="1"/>
      </xdr:nvSpPr>
      <xdr:spPr>
        <a:xfrm>
          <a:off x="13363181" y="10510974"/>
          <a:ext cx="430824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C</a:t>
          </a:r>
        </a:p>
      </xdr:txBody>
    </xdr:sp>
    <xdr:clientData/>
  </xdr:oneCellAnchor>
  <xdr:oneCellAnchor>
    <xdr:from>
      <xdr:col>12</xdr:col>
      <xdr:colOff>302792</xdr:colOff>
      <xdr:row>37</xdr:row>
      <xdr:rowOff>71029</xdr:rowOff>
    </xdr:from>
    <xdr:ext cx="410112" cy="655885"/>
    <xdr:sp macro="" textlink="">
      <xdr:nvSpPr>
        <xdr:cNvPr id="60" name="TextBox 59"/>
        <xdr:cNvSpPr txBox="1"/>
      </xdr:nvSpPr>
      <xdr:spPr>
        <a:xfrm>
          <a:off x="13365649" y="9563372"/>
          <a:ext cx="410112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E</a:t>
          </a:r>
        </a:p>
      </xdr:txBody>
    </xdr:sp>
    <xdr:clientData/>
  </xdr:oneCellAnchor>
  <xdr:oneCellAnchor>
    <xdr:from>
      <xdr:col>12</xdr:col>
      <xdr:colOff>276225</xdr:colOff>
      <xdr:row>33</xdr:row>
      <xdr:rowOff>66130</xdr:rowOff>
    </xdr:from>
    <xdr:ext cx="475900" cy="655885"/>
    <xdr:sp macro="" textlink="">
      <xdr:nvSpPr>
        <xdr:cNvPr id="61" name="TextBox 60"/>
        <xdr:cNvSpPr txBox="1"/>
      </xdr:nvSpPr>
      <xdr:spPr>
        <a:xfrm>
          <a:off x="13339082" y="8600530"/>
          <a:ext cx="47590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G</a:t>
          </a:r>
        </a:p>
      </xdr:txBody>
    </xdr:sp>
    <xdr:clientData/>
  </xdr:oneCellAnchor>
  <xdr:twoCellAnchor>
    <xdr:from>
      <xdr:col>3</xdr:col>
      <xdr:colOff>1018785</xdr:colOff>
      <xdr:row>13</xdr:row>
      <xdr:rowOff>114845</xdr:rowOff>
    </xdr:from>
    <xdr:to>
      <xdr:col>6</xdr:col>
      <xdr:colOff>119648</xdr:colOff>
      <xdr:row>31</xdr:row>
      <xdr:rowOff>119257</xdr:rowOff>
    </xdr:to>
    <xdr:sp macro="" textlink="">
      <xdr:nvSpPr>
        <xdr:cNvPr id="67" name="Rectangle 66"/>
        <xdr:cNvSpPr/>
      </xdr:nvSpPr>
      <xdr:spPr>
        <a:xfrm>
          <a:off x="3873820" y="3764377"/>
          <a:ext cx="2401474" cy="424102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991344</xdr:colOff>
      <xdr:row>13</xdr:row>
      <xdr:rowOff>114845</xdr:rowOff>
    </xdr:from>
    <xdr:to>
      <xdr:col>9</xdr:col>
      <xdr:colOff>133646</xdr:colOff>
      <xdr:row>31</xdr:row>
      <xdr:rowOff>119257</xdr:rowOff>
    </xdr:to>
    <xdr:sp macro="" textlink="">
      <xdr:nvSpPr>
        <xdr:cNvPr id="68" name="Rectangle 67"/>
        <xdr:cNvSpPr/>
      </xdr:nvSpPr>
      <xdr:spPr>
        <a:xfrm>
          <a:off x="7131719" y="3764377"/>
          <a:ext cx="2435303" cy="424102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oneCellAnchor>
    <xdr:from>
      <xdr:col>6</xdr:col>
      <xdr:colOff>124527</xdr:colOff>
      <xdr:row>20</xdr:row>
      <xdr:rowOff>42999</xdr:rowOff>
    </xdr:from>
    <xdr:ext cx="418641" cy="655885"/>
    <xdr:sp macro="" textlink="">
      <xdr:nvSpPr>
        <xdr:cNvPr id="73" name="TextBox 72"/>
        <xdr:cNvSpPr txBox="1"/>
      </xdr:nvSpPr>
      <xdr:spPr>
        <a:xfrm>
          <a:off x="6460013" y="5507628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2</a:t>
          </a:r>
        </a:p>
      </xdr:txBody>
    </xdr:sp>
    <xdr:clientData/>
  </xdr:oneCellAnchor>
  <xdr:oneCellAnchor>
    <xdr:from>
      <xdr:col>9</xdr:col>
      <xdr:colOff>149320</xdr:colOff>
      <xdr:row>20</xdr:row>
      <xdr:rowOff>42999</xdr:rowOff>
    </xdr:from>
    <xdr:ext cx="418641" cy="655885"/>
    <xdr:sp macro="" textlink="">
      <xdr:nvSpPr>
        <xdr:cNvPr id="74" name="TextBox 73"/>
        <xdr:cNvSpPr txBox="1"/>
      </xdr:nvSpPr>
      <xdr:spPr>
        <a:xfrm>
          <a:off x="9848491" y="5507628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3</a:t>
          </a:r>
        </a:p>
      </xdr:txBody>
    </xdr:sp>
    <xdr:clientData/>
  </xdr:oneCellAnchor>
  <xdr:oneCellAnchor>
    <xdr:from>
      <xdr:col>9</xdr:col>
      <xdr:colOff>152386</xdr:colOff>
      <xdr:row>39</xdr:row>
      <xdr:rowOff>37557</xdr:rowOff>
    </xdr:from>
    <xdr:ext cx="418641" cy="655885"/>
    <xdr:sp macro="" textlink="">
      <xdr:nvSpPr>
        <xdr:cNvPr id="75" name="TextBox 74"/>
        <xdr:cNvSpPr txBox="1"/>
      </xdr:nvSpPr>
      <xdr:spPr>
        <a:xfrm>
          <a:off x="9851557" y="10008871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6</a:t>
          </a:r>
        </a:p>
      </xdr:txBody>
    </xdr:sp>
    <xdr:clientData/>
  </xdr:oneCellAnchor>
  <xdr:oneCellAnchor>
    <xdr:from>
      <xdr:col>6</xdr:col>
      <xdr:colOff>139885</xdr:colOff>
      <xdr:row>39</xdr:row>
      <xdr:rowOff>37557</xdr:rowOff>
    </xdr:from>
    <xdr:ext cx="418641" cy="655885"/>
    <xdr:sp macro="" textlink="">
      <xdr:nvSpPr>
        <xdr:cNvPr id="76" name="TextBox 75"/>
        <xdr:cNvSpPr txBox="1"/>
      </xdr:nvSpPr>
      <xdr:spPr>
        <a:xfrm>
          <a:off x="6475371" y="10008871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5</a:t>
          </a:r>
        </a:p>
      </xdr:txBody>
    </xdr:sp>
    <xdr:clientData/>
  </xdr:oneCellAnchor>
  <xdr:oneCellAnchor>
    <xdr:from>
      <xdr:col>3</xdr:col>
      <xdr:colOff>103871</xdr:colOff>
      <xdr:row>39</xdr:row>
      <xdr:rowOff>6407</xdr:rowOff>
    </xdr:from>
    <xdr:ext cx="418641" cy="655885"/>
    <xdr:sp macro="" textlink="">
      <xdr:nvSpPr>
        <xdr:cNvPr id="77" name="TextBox 76"/>
        <xdr:cNvSpPr txBox="1"/>
      </xdr:nvSpPr>
      <xdr:spPr>
        <a:xfrm>
          <a:off x="3075671" y="9977721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4</a:t>
          </a:r>
        </a:p>
      </xdr:txBody>
    </xdr:sp>
    <xdr:clientData/>
  </xdr:oneCellAnchor>
  <xdr:oneCellAnchor>
    <xdr:from>
      <xdr:col>3</xdr:col>
      <xdr:colOff>133349</xdr:colOff>
      <xdr:row>20</xdr:row>
      <xdr:rowOff>42999</xdr:rowOff>
    </xdr:from>
    <xdr:ext cx="418641" cy="655885"/>
    <xdr:sp macro="" textlink="">
      <xdr:nvSpPr>
        <xdr:cNvPr id="78" name="TextBox 77"/>
        <xdr:cNvSpPr txBox="1"/>
      </xdr:nvSpPr>
      <xdr:spPr>
        <a:xfrm>
          <a:off x="3105149" y="5507628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1</a:t>
          </a:r>
        </a:p>
      </xdr:txBody>
    </xdr:sp>
    <xdr:clientData/>
  </xdr:oneCellAnchor>
  <xdr:twoCellAnchor>
    <xdr:from>
      <xdr:col>10</xdr:col>
      <xdr:colOff>989662</xdr:colOff>
      <xdr:row>32</xdr:row>
      <xdr:rowOff>99155</xdr:rowOff>
    </xdr:from>
    <xdr:to>
      <xdr:col>13</xdr:col>
      <xdr:colOff>124324</xdr:colOff>
      <xdr:row>50</xdr:row>
      <xdr:rowOff>103567</xdr:rowOff>
    </xdr:to>
    <xdr:sp macro="" textlink="">
      <xdr:nvSpPr>
        <xdr:cNvPr id="79" name="Rectangle 78"/>
        <xdr:cNvSpPr/>
      </xdr:nvSpPr>
      <xdr:spPr>
        <a:xfrm>
          <a:off x="10407758" y="8231040"/>
          <a:ext cx="2435303" cy="424102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598670</xdr:colOff>
      <xdr:row>32</xdr:row>
      <xdr:rowOff>99048</xdr:rowOff>
    </xdr:from>
    <xdr:to>
      <xdr:col>3</xdr:col>
      <xdr:colOff>118027</xdr:colOff>
      <xdr:row>50</xdr:row>
      <xdr:rowOff>103460</xdr:rowOff>
    </xdr:to>
    <xdr:sp macro="" textlink="">
      <xdr:nvSpPr>
        <xdr:cNvPr id="80" name="Rectangle 79"/>
        <xdr:cNvSpPr/>
      </xdr:nvSpPr>
      <xdr:spPr>
        <a:xfrm>
          <a:off x="583430" y="8230933"/>
          <a:ext cx="2412467" cy="424102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3</xdr:col>
      <xdr:colOff>1017108</xdr:colOff>
      <xdr:row>32</xdr:row>
      <xdr:rowOff>99048</xdr:rowOff>
    </xdr:from>
    <xdr:to>
      <xdr:col>6</xdr:col>
      <xdr:colOff>117971</xdr:colOff>
      <xdr:row>50</xdr:row>
      <xdr:rowOff>103460</xdr:rowOff>
    </xdr:to>
    <xdr:sp macro="" textlink="">
      <xdr:nvSpPr>
        <xdr:cNvPr id="81" name="Rectangle 80"/>
        <xdr:cNvSpPr/>
      </xdr:nvSpPr>
      <xdr:spPr>
        <a:xfrm>
          <a:off x="3872143" y="8230933"/>
          <a:ext cx="2401474" cy="424102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989667</xdr:colOff>
      <xdr:row>32</xdr:row>
      <xdr:rowOff>99048</xdr:rowOff>
    </xdr:from>
    <xdr:to>
      <xdr:col>9</xdr:col>
      <xdr:colOff>131969</xdr:colOff>
      <xdr:row>50</xdr:row>
      <xdr:rowOff>103460</xdr:rowOff>
    </xdr:to>
    <xdr:sp macro="" textlink="">
      <xdr:nvSpPr>
        <xdr:cNvPr id="82" name="Rectangle 81"/>
        <xdr:cNvSpPr/>
      </xdr:nvSpPr>
      <xdr:spPr>
        <a:xfrm>
          <a:off x="7130042" y="8230933"/>
          <a:ext cx="2435303" cy="4241026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600347</xdr:colOff>
      <xdr:row>17</xdr:row>
      <xdr:rowOff>114845</xdr:rowOff>
    </xdr:from>
    <xdr:to>
      <xdr:col>3</xdr:col>
      <xdr:colOff>119704</xdr:colOff>
      <xdr:row>35</xdr:row>
      <xdr:rowOff>119257</xdr:rowOff>
    </xdr:to>
    <xdr:sp macro="" textlink="">
      <xdr:nvSpPr>
        <xdr:cNvPr id="2" name="Rectangle 1"/>
        <xdr:cNvSpPr/>
      </xdr:nvSpPr>
      <xdr:spPr>
        <a:xfrm>
          <a:off x="585107" y="4008665"/>
          <a:ext cx="2403502" cy="424494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oneCellAnchor>
    <xdr:from>
      <xdr:col>11</xdr:col>
      <xdr:colOff>288227</xdr:colOff>
      <xdr:row>30</xdr:row>
      <xdr:rowOff>69669</xdr:rowOff>
    </xdr:from>
    <xdr:ext cx="435760" cy="655885"/>
    <xdr:sp macro="" textlink="">
      <xdr:nvSpPr>
        <xdr:cNvPr id="3" name="TextBox 2"/>
        <xdr:cNvSpPr txBox="1"/>
      </xdr:nvSpPr>
      <xdr:spPr>
        <a:xfrm>
          <a:off x="12229856" y="8364583"/>
          <a:ext cx="43576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B</a:t>
          </a:r>
        </a:p>
      </xdr:txBody>
    </xdr:sp>
    <xdr:clientData/>
  </xdr:oneCellAnchor>
  <xdr:oneCellAnchor>
    <xdr:from>
      <xdr:col>11</xdr:col>
      <xdr:colOff>286717</xdr:colOff>
      <xdr:row>26</xdr:row>
      <xdr:rowOff>68308</xdr:rowOff>
    </xdr:from>
    <xdr:ext cx="468718" cy="655885"/>
    <xdr:sp macro="" textlink="">
      <xdr:nvSpPr>
        <xdr:cNvPr id="4" name="TextBox 3"/>
        <xdr:cNvSpPr txBox="1"/>
      </xdr:nvSpPr>
      <xdr:spPr>
        <a:xfrm>
          <a:off x="12228346" y="7405279"/>
          <a:ext cx="468718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D</a:t>
          </a:r>
        </a:p>
      </xdr:txBody>
    </xdr:sp>
    <xdr:clientData/>
  </xdr:oneCellAnchor>
  <xdr:oneCellAnchor>
    <xdr:from>
      <xdr:col>11</xdr:col>
      <xdr:colOff>289185</xdr:colOff>
      <xdr:row>22</xdr:row>
      <xdr:rowOff>63409</xdr:rowOff>
    </xdr:from>
    <xdr:ext cx="396775" cy="655885"/>
    <xdr:sp macro="" textlink="">
      <xdr:nvSpPr>
        <xdr:cNvPr id="5" name="TextBox 4"/>
        <xdr:cNvSpPr txBox="1"/>
      </xdr:nvSpPr>
      <xdr:spPr>
        <a:xfrm>
          <a:off x="12230814" y="6442438"/>
          <a:ext cx="396775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F</a:t>
          </a:r>
        </a:p>
      </xdr:txBody>
    </xdr:sp>
    <xdr:clientData/>
  </xdr:oneCellAnchor>
  <xdr:oneCellAnchor>
    <xdr:from>
      <xdr:col>11</xdr:col>
      <xdr:colOff>279763</xdr:colOff>
      <xdr:row>18</xdr:row>
      <xdr:rowOff>66130</xdr:rowOff>
    </xdr:from>
    <xdr:ext cx="472309" cy="655885"/>
    <xdr:sp macro="" textlink="">
      <xdr:nvSpPr>
        <xdr:cNvPr id="6" name="TextBox 5"/>
        <xdr:cNvSpPr txBox="1"/>
      </xdr:nvSpPr>
      <xdr:spPr>
        <a:xfrm>
          <a:off x="12221392" y="5487216"/>
          <a:ext cx="472309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H</a:t>
          </a:r>
        </a:p>
      </xdr:txBody>
    </xdr:sp>
    <xdr:clientData/>
  </xdr:oneCellAnchor>
  <xdr:oneCellAnchor>
    <xdr:from>
      <xdr:col>12</xdr:col>
      <xdr:colOff>292309</xdr:colOff>
      <xdr:row>30</xdr:row>
      <xdr:rowOff>69669</xdr:rowOff>
    </xdr:from>
    <xdr:ext cx="451790" cy="655885"/>
    <xdr:sp macro="" textlink="">
      <xdr:nvSpPr>
        <xdr:cNvPr id="7" name="TextBox 6"/>
        <xdr:cNvSpPr txBox="1"/>
      </xdr:nvSpPr>
      <xdr:spPr>
        <a:xfrm>
          <a:off x="13355166" y="8364583"/>
          <a:ext cx="45179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A</a:t>
          </a:r>
        </a:p>
      </xdr:txBody>
    </xdr:sp>
    <xdr:clientData/>
  </xdr:oneCellAnchor>
  <xdr:oneCellAnchor>
    <xdr:from>
      <xdr:col>12</xdr:col>
      <xdr:colOff>300324</xdr:colOff>
      <xdr:row>26</xdr:row>
      <xdr:rowOff>68308</xdr:rowOff>
    </xdr:from>
    <xdr:ext cx="430824" cy="655885"/>
    <xdr:sp macro="" textlink="">
      <xdr:nvSpPr>
        <xdr:cNvPr id="8" name="TextBox 7"/>
        <xdr:cNvSpPr txBox="1"/>
      </xdr:nvSpPr>
      <xdr:spPr>
        <a:xfrm>
          <a:off x="13363181" y="7405279"/>
          <a:ext cx="430824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C</a:t>
          </a:r>
        </a:p>
      </xdr:txBody>
    </xdr:sp>
    <xdr:clientData/>
  </xdr:oneCellAnchor>
  <xdr:oneCellAnchor>
    <xdr:from>
      <xdr:col>12</xdr:col>
      <xdr:colOff>302792</xdr:colOff>
      <xdr:row>22</xdr:row>
      <xdr:rowOff>63409</xdr:rowOff>
    </xdr:from>
    <xdr:ext cx="410112" cy="655885"/>
    <xdr:sp macro="" textlink="">
      <xdr:nvSpPr>
        <xdr:cNvPr id="9" name="TextBox 8"/>
        <xdr:cNvSpPr txBox="1"/>
      </xdr:nvSpPr>
      <xdr:spPr>
        <a:xfrm>
          <a:off x="13365649" y="6442438"/>
          <a:ext cx="410112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E</a:t>
          </a:r>
        </a:p>
      </xdr:txBody>
    </xdr:sp>
    <xdr:clientData/>
  </xdr:oneCellAnchor>
  <xdr:oneCellAnchor>
    <xdr:from>
      <xdr:col>12</xdr:col>
      <xdr:colOff>276225</xdr:colOff>
      <xdr:row>18</xdr:row>
      <xdr:rowOff>66130</xdr:rowOff>
    </xdr:from>
    <xdr:ext cx="475900" cy="655885"/>
    <xdr:sp macro="" textlink="">
      <xdr:nvSpPr>
        <xdr:cNvPr id="10" name="TextBox 9"/>
        <xdr:cNvSpPr txBox="1"/>
      </xdr:nvSpPr>
      <xdr:spPr>
        <a:xfrm>
          <a:off x="13339082" y="5487216"/>
          <a:ext cx="47590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G</a:t>
          </a:r>
        </a:p>
      </xdr:txBody>
    </xdr:sp>
    <xdr:clientData/>
  </xdr:oneCellAnchor>
  <xdr:twoCellAnchor>
    <xdr:from>
      <xdr:col>3</xdr:col>
      <xdr:colOff>1018785</xdr:colOff>
      <xdr:row>17</xdr:row>
      <xdr:rowOff>114845</xdr:rowOff>
    </xdr:from>
    <xdr:to>
      <xdr:col>6</xdr:col>
      <xdr:colOff>119648</xdr:colOff>
      <xdr:row>35</xdr:row>
      <xdr:rowOff>119257</xdr:rowOff>
    </xdr:to>
    <xdr:sp macro="" textlink="">
      <xdr:nvSpPr>
        <xdr:cNvPr id="11" name="Rectangle 10"/>
        <xdr:cNvSpPr/>
      </xdr:nvSpPr>
      <xdr:spPr>
        <a:xfrm>
          <a:off x="3864855" y="4008665"/>
          <a:ext cx="2381304" cy="424494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991344</xdr:colOff>
      <xdr:row>17</xdr:row>
      <xdr:rowOff>114845</xdr:rowOff>
    </xdr:from>
    <xdr:to>
      <xdr:col>9</xdr:col>
      <xdr:colOff>133646</xdr:colOff>
      <xdr:row>35</xdr:row>
      <xdr:rowOff>119257</xdr:rowOff>
    </xdr:to>
    <xdr:sp macro="" textlink="">
      <xdr:nvSpPr>
        <xdr:cNvPr id="12" name="Rectangle 11"/>
        <xdr:cNvSpPr/>
      </xdr:nvSpPr>
      <xdr:spPr>
        <a:xfrm>
          <a:off x="7102584" y="4008665"/>
          <a:ext cx="2415132" cy="424494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oneCellAnchor>
    <xdr:from>
      <xdr:col>6</xdr:col>
      <xdr:colOff>124527</xdr:colOff>
      <xdr:row>24</xdr:row>
      <xdr:rowOff>42999</xdr:rowOff>
    </xdr:from>
    <xdr:ext cx="418641" cy="655885"/>
    <xdr:sp macro="" textlink="">
      <xdr:nvSpPr>
        <xdr:cNvPr id="13" name="TextBox 12"/>
        <xdr:cNvSpPr txBox="1"/>
      </xdr:nvSpPr>
      <xdr:spPr>
        <a:xfrm>
          <a:off x="6460013" y="6900999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2</a:t>
          </a:r>
        </a:p>
      </xdr:txBody>
    </xdr:sp>
    <xdr:clientData/>
  </xdr:oneCellAnchor>
  <xdr:oneCellAnchor>
    <xdr:from>
      <xdr:col>9</xdr:col>
      <xdr:colOff>149320</xdr:colOff>
      <xdr:row>24</xdr:row>
      <xdr:rowOff>42999</xdr:rowOff>
    </xdr:from>
    <xdr:ext cx="418641" cy="655885"/>
    <xdr:sp macro="" textlink="">
      <xdr:nvSpPr>
        <xdr:cNvPr id="14" name="TextBox 13"/>
        <xdr:cNvSpPr txBox="1"/>
      </xdr:nvSpPr>
      <xdr:spPr>
        <a:xfrm>
          <a:off x="9848491" y="6900999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3</a:t>
          </a:r>
        </a:p>
      </xdr:txBody>
    </xdr:sp>
    <xdr:clientData/>
  </xdr:oneCellAnchor>
  <xdr:oneCellAnchor>
    <xdr:from>
      <xdr:col>9</xdr:col>
      <xdr:colOff>152386</xdr:colOff>
      <xdr:row>43</xdr:row>
      <xdr:rowOff>29937</xdr:rowOff>
    </xdr:from>
    <xdr:ext cx="418641" cy="655885"/>
    <xdr:sp macro="" textlink="">
      <xdr:nvSpPr>
        <xdr:cNvPr id="15" name="TextBox 14"/>
        <xdr:cNvSpPr txBox="1"/>
      </xdr:nvSpPr>
      <xdr:spPr>
        <a:xfrm>
          <a:off x="9851557" y="11394623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6</a:t>
          </a:r>
        </a:p>
      </xdr:txBody>
    </xdr:sp>
    <xdr:clientData/>
  </xdr:oneCellAnchor>
  <xdr:oneCellAnchor>
    <xdr:from>
      <xdr:col>6</xdr:col>
      <xdr:colOff>139885</xdr:colOff>
      <xdr:row>43</xdr:row>
      <xdr:rowOff>29937</xdr:rowOff>
    </xdr:from>
    <xdr:ext cx="418641" cy="655885"/>
    <xdr:sp macro="" textlink="">
      <xdr:nvSpPr>
        <xdr:cNvPr id="16" name="TextBox 15"/>
        <xdr:cNvSpPr txBox="1"/>
      </xdr:nvSpPr>
      <xdr:spPr>
        <a:xfrm>
          <a:off x="6475371" y="11394623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5</a:t>
          </a:r>
        </a:p>
      </xdr:txBody>
    </xdr:sp>
    <xdr:clientData/>
  </xdr:oneCellAnchor>
  <xdr:oneCellAnchor>
    <xdr:from>
      <xdr:col>3</xdr:col>
      <xdr:colOff>103871</xdr:colOff>
      <xdr:row>42</xdr:row>
      <xdr:rowOff>238273</xdr:rowOff>
    </xdr:from>
    <xdr:ext cx="418641" cy="655885"/>
    <xdr:sp macro="" textlink="">
      <xdr:nvSpPr>
        <xdr:cNvPr id="17" name="TextBox 16"/>
        <xdr:cNvSpPr txBox="1"/>
      </xdr:nvSpPr>
      <xdr:spPr>
        <a:xfrm>
          <a:off x="3075671" y="11363473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4</a:t>
          </a:r>
        </a:p>
      </xdr:txBody>
    </xdr:sp>
    <xdr:clientData/>
  </xdr:oneCellAnchor>
  <xdr:oneCellAnchor>
    <xdr:from>
      <xdr:col>3</xdr:col>
      <xdr:colOff>133349</xdr:colOff>
      <xdr:row>24</xdr:row>
      <xdr:rowOff>42999</xdr:rowOff>
    </xdr:from>
    <xdr:ext cx="418641" cy="655885"/>
    <xdr:sp macro="" textlink="">
      <xdr:nvSpPr>
        <xdr:cNvPr id="18" name="TextBox 17"/>
        <xdr:cNvSpPr txBox="1"/>
      </xdr:nvSpPr>
      <xdr:spPr>
        <a:xfrm>
          <a:off x="3105149" y="6900999"/>
          <a:ext cx="41864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3600"/>
            <a:t>1</a:t>
          </a:r>
        </a:p>
      </xdr:txBody>
    </xdr:sp>
    <xdr:clientData/>
  </xdr:oneCellAnchor>
  <xdr:twoCellAnchor>
    <xdr:from>
      <xdr:col>10</xdr:col>
      <xdr:colOff>989662</xdr:colOff>
      <xdr:row>17</xdr:row>
      <xdr:rowOff>106775</xdr:rowOff>
    </xdr:from>
    <xdr:to>
      <xdr:col>13</xdr:col>
      <xdr:colOff>124324</xdr:colOff>
      <xdr:row>35</xdr:row>
      <xdr:rowOff>111187</xdr:rowOff>
    </xdr:to>
    <xdr:sp macro="" textlink="">
      <xdr:nvSpPr>
        <xdr:cNvPr id="19" name="Rectangle 18"/>
        <xdr:cNvSpPr/>
      </xdr:nvSpPr>
      <xdr:spPr>
        <a:xfrm>
          <a:off x="11444302" y="8479250"/>
          <a:ext cx="2415133" cy="424494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0</xdr:col>
      <xdr:colOff>598670</xdr:colOff>
      <xdr:row>36</xdr:row>
      <xdr:rowOff>99048</xdr:rowOff>
    </xdr:from>
    <xdr:to>
      <xdr:col>3</xdr:col>
      <xdr:colOff>118027</xdr:colOff>
      <xdr:row>54</xdr:row>
      <xdr:rowOff>103460</xdr:rowOff>
    </xdr:to>
    <xdr:sp macro="" textlink="">
      <xdr:nvSpPr>
        <xdr:cNvPr id="20" name="Rectangle 19"/>
        <xdr:cNvSpPr/>
      </xdr:nvSpPr>
      <xdr:spPr>
        <a:xfrm>
          <a:off x="583430" y="8479143"/>
          <a:ext cx="2403502" cy="424494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3</xdr:col>
      <xdr:colOff>1017108</xdr:colOff>
      <xdr:row>36</xdr:row>
      <xdr:rowOff>99048</xdr:rowOff>
    </xdr:from>
    <xdr:to>
      <xdr:col>6</xdr:col>
      <xdr:colOff>117971</xdr:colOff>
      <xdr:row>54</xdr:row>
      <xdr:rowOff>103460</xdr:rowOff>
    </xdr:to>
    <xdr:sp macro="" textlink="">
      <xdr:nvSpPr>
        <xdr:cNvPr id="21" name="Rectangle 20"/>
        <xdr:cNvSpPr/>
      </xdr:nvSpPr>
      <xdr:spPr>
        <a:xfrm>
          <a:off x="3863178" y="8479143"/>
          <a:ext cx="2381304" cy="424494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  <xdr:twoCellAnchor>
    <xdr:from>
      <xdr:col>6</xdr:col>
      <xdr:colOff>989667</xdr:colOff>
      <xdr:row>36</xdr:row>
      <xdr:rowOff>99048</xdr:rowOff>
    </xdr:from>
    <xdr:to>
      <xdr:col>9</xdr:col>
      <xdr:colOff>131969</xdr:colOff>
      <xdr:row>54</xdr:row>
      <xdr:rowOff>103460</xdr:rowOff>
    </xdr:to>
    <xdr:sp macro="" textlink="">
      <xdr:nvSpPr>
        <xdr:cNvPr id="22" name="Rectangle 21"/>
        <xdr:cNvSpPr/>
      </xdr:nvSpPr>
      <xdr:spPr>
        <a:xfrm>
          <a:off x="7100907" y="8479143"/>
          <a:ext cx="2415132" cy="424494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GB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/>
  </sheetViews>
  <sheetFormatPr defaultRowHeight="15" x14ac:dyDescent="0.25"/>
  <cols>
    <col min="4" max="4" width="13.42578125" customWidth="1"/>
    <col min="5" max="5" width="13.140625" bestFit="1" customWidth="1"/>
  </cols>
  <sheetData>
    <row r="1" spans="1:5" s="11" customFormat="1" ht="18" x14ac:dyDescent="0.35">
      <c r="A1" s="11" t="s">
        <v>88</v>
      </c>
    </row>
    <row r="2" spans="1:5" s="11" customFormat="1" ht="18" x14ac:dyDescent="0.35">
      <c r="A2" s="63" t="s">
        <v>87</v>
      </c>
    </row>
    <row r="3" spans="1:5" ht="14.45" x14ac:dyDescent="0.3">
      <c r="A3" t="s">
        <v>28</v>
      </c>
    </row>
    <row r="5" spans="1:5" ht="14.45" x14ac:dyDescent="0.3">
      <c r="B5" t="s">
        <v>80</v>
      </c>
    </row>
    <row r="6" spans="1:5" ht="14.45" x14ac:dyDescent="0.3">
      <c r="B6" t="s">
        <v>112</v>
      </c>
    </row>
    <row r="7" spans="1:5" ht="14.45" x14ac:dyDescent="0.3">
      <c r="B7" t="s">
        <v>29</v>
      </c>
    </row>
    <row r="8" spans="1:5" ht="14.45" x14ac:dyDescent="0.3">
      <c r="B8" t="s">
        <v>45</v>
      </c>
    </row>
    <row r="10" spans="1:5" ht="14.45" x14ac:dyDescent="0.3">
      <c r="A10" t="s">
        <v>46</v>
      </c>
    </row>
    <row r="11" spans="1:5" ht="14.45" x14ac:dyDescent="0.3">
      <c r="A11" t="s">
        <v>39</v>
      </c>
    </row>
    <row r="13" spans="1:5" ht="18" x14ac:dyDescent="0.35">
      <c r="A13" s="11" t="s">
        <v>86</v>
      </c>
    </row>
    <row r="15" spans="1:5" ht="14.45" x14ac:dyDescent="0.3">
      <c r="A15" t="s">
        <v>84</v>
      </c>
    </row>
    <row r="16" spans="1:5" thickBot="1" x14ac:dyDescent="0.35">
      <c r="B16" s="10" t="s">
        <v>89</v>
      </c>
      <c r="D16" s="1" t="s">
        <v>23</v>
      </c>
      <c r="E16" s="1" t="s">
        <v>41</v>
      </c>
    </row>
    <row r="17" spans="1:5" ht="14.45" x14ac:dyDescent="0.3">
      <c r="D17" s="30" t="s">
        <v>44</v>
      </c>
      <c r="E17" s="31" t="s">
        <v>97</v>
      </c>
    </row>
    <row r="18" spans="1:5" ht="14.45" x14ac:dyDescent="0.3">
      <c r="A18" t="s">
        <v>90</v>
      </c>
    </row>
    <row r="19" spans="1:5" ht="16.149999999999999" thickBot="1" x14ac:dyDescent="0.35">
      <c r="B19" s="10" t="s">
        <v>89</v>
      </c>
      <c r="D19" s="7" t="s">
        <v>0</v>
      </c>
    </row>
    <row r="20" spans="1:5" ht="14.45" x14ac:dyDescent="0.3">
      <c r="D20" s="74">
        <v>252309712064</v>
      </c>
    </row>
    <row r="21" spans="1:5" ht="14.45" x14ac:dyDescent="0.3">
      <c r="B21" s="10" t="s">
        <v>81</v>
      </c>
    </row>
    <row r="22" spans="1:5" ht="14.45" x14ac:dyDescent="0.3">
      <c r="A22" t="s">
        <v>113</v>
      </c>
    </row>
    <row r="23" spans="1:5" ht="14.45" x14ac:dyDescent="0.3">
      <c r="B23" s="10" t="s">
        <v>82</v>
      </c>
    </row>
    <row r="24" spans="1:5" ht="14.45" x14ac:dyDescent="0.3">
      <c r="B24" s="10" t="s">
        <v>30</v>
      </c>
    </row>
    <row r="25" spans="1:5" ht="14.45" x14ac:dyDescent="0.3">
      <c r="B25" s="10" t="s">
        <v>114</v>
      </c>
    </row>
    <row r="26" spans="1:5" ht="14.45" x14ac:dyDescent="0.3">
      <c r="A26" t="s">
        <v>31</v>
      </c>
    </row>
    <row r="27" spans="1:5" ht="14.45" x14ac:dyDescent="0.3">
      <c r="B27" s="10" t="s">
        <v>85</v>
      </c>
    </row>
    <row r="28" spans="1:5" ht="14.45" x14ac:dyDescent="0.3">
      <c r="B28" t="s">
        <v>115</v>
      </c>
    </row>
    <row r="29" spans="1:5" ht="14.45" x14ac:dyDescent="0.3">
      <c r="B29" s="10" t="s">
        <v>37</v>
      </c>
    </row>
    <row r="30" spans="1:5" ht="14.45" x14ac:dyDescent="0.3">
      <c r="B30" s="64" t="s">
        <v>91</v>
      </c>
    </row>
    <row r="31" spans="1:5" ht="14.45" x14ac:dyDescent="0.3">
      <c r="A31" t="s">
        <v>92</v>
      </c>
    </row>
    <row r="32" spans="1:5" ht="14.45" x14ac:dyDescent="0.3">
      <c r="A32" t="s">
        <v>83</v>
      </c>
    </row>
    <row r="33" spans="1:6" ht="14.45" x14ac:dyDescent="0.3">
      <c r="B33" t="s">
        <v>96</v>
      </c>
    </row>
    <row r="35" spans="1:6" x14ac:dyDescent="0.25">
      <c r="A35" s="76" t="s">
        <v>118</v>
      </c>
      <c r="B35" s="77"/>
      <c r="C35" s="77"/>
      <c r="D35" s="77"/>
      <c r="E35" s="77"/>
      <c r="F35" s="77"/>
    </row>
    <row r="36" spans="1:6" x14ac:dyDescent="0.25">
      <c r="A36" s="76" t="s">
        <v>119</v>
      </c>
      <c r="B36" s="76"/>
      <c r="C36" s="76" t="s">
        <v>120</v>
      </c>
      <c r="D36" s="76"/>
      <c r="E36" s="76" t="s">
        <v>121</v>
      </c>
      <c r="F36" s="76"/>
    </row>
    <row r="37" spans="1:6" x14ac:dyDescent="0.25">
      <c r="A37" s="77" t="s">
        <v>122</v>
      </c>
      <c r="B37" s="77"/>
      <c r="C37" s="78">
        <v>1</v>
      </c>
      <c r="D37" s="77"/>
      <c r="E37" s="77" t="s">
        <v>123</v>
      </c>
      <c r="F37" s="77"/>
    </row>
    <row r="38" spans="1:6" s="77" customFormat="1" ht="12.75" x14ac:dyDescent="0.2">
      <c r="C38" s="76" t="s">
        <v>125</v>
      </c>
    </row>
    <row r="39" spans="1:6" s="79" customFormat="1" ht="12.75" x14ac:dyDescent="0.2">
      <c r="A39" s="79" t="s">
        <v>124</v>
      </c>
      <c r="C39" s="79" t="s">
        <v>126</v>
      </c>
      <c r="E39" s="79" t="s">
        <v>127</v>
      </c>
    </row>
  </sheetData>
  <sheetProtection password="CD2F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B2" sqref="B2"/>
    </sheetView>
  </sheetViews>
  <sheetFormatPr defaultRowHeight="15" x14ac:dyDescent="0.25"/>
  <cols>
    <col min="1" max="1" width="3.42578125" customWidth="1"/>
    <col min="2" max="2" width="11.7109375" customWidth="1"/>
    <col min="3" max="3" width="16.85546875" customWidth="1"/>
    <col min="10" max="10" width="17.7109375" customWidth="1"/>
  </cols>
  <sheetData>
    <row r="1" spans="1:5" thickBot="1" x14ac:dyDescent="0.35">
      <c r="B1" s="1" t="s">
        <v>23</v>
      </c>
      <c r="C1" s="1" t="s">
        <v>41</v>
      </c>
    </row>
    <row r="2" spans="1:5" ht="14.45" x14ac:dyDescent="0.3">
      <c r="A2">
        <v>1</v>
      </c>
      <c r="B2" s="70"/>
      <c r="C2" s="31"/>
      <c r="E2" s="8" t="s">
        <v>47</v>
      </c>
    </row>
    <row r="3" spans="1:5" ht="14.45" x14ac:dyDescent="0.3">
      <c r="A3">
        <v>2</v>
      </c>
      <c r="B3" s="71"/>
      <c r="C3" s="32"/>
      <c r="E3" t="s">
        <v>42</v>
      </c>
    </row>
    <row r="4" spans="1:5" ht="14.45" x14ac:dyDescent="0.3">
      <c r="A4">
        <v>3</v>
      </c>
      <c r="B4" s="71"/>
      <c r="C4" s="32"/>
      <c r="E4" t="s">
        <v>43</v>
      </c>
    </row>
    <row r="5" spans="1:5" ht="14.45" x14ac:dyDescent="0.3">
      <c r="A5">
        <v>4</v>
      </c>
      <c r="B5" s="71"/>
      <c r="C5" s="72"/>
    </row>
    <row r="6" spans="1:5" ht="14.45" x14ac:dyDescent="0.3">
      <c r="A6">
        <v>5</v>
      </c>
      <c r="B6" s="71"/>
      <c r="C6" s="72"/>
    </row>
    <row r="7" spans="1:5" ht="14.45" x14ac:dyDescent="0.3">
      <c r="A7">
        <v>6</v>
      </c>
      <c r="B7" s="71"/>
      <c r="C7" s="72"/>
    </row>
    <row r="8" spans="1:5" ht="14.45" x14ac:dyDescent="0.3">
      <c r="A8">
        <v>7</v>
      </c>
      <c r="B8" s="71"/>
      <c r="C8" s="72"/>
      <c r="E8" s="65" t="s">
        <v>93</v>
      </c>
    </row>
    <row r="9" spans="1:5" ht="14.45" x14ac:dyDescent="0.3">
      <c r="A9">
        <v>8</v>
      </c>
      <c r="B9" s="71"/>
      <c r="C9" s="72"/>
    </row>
    <row r="10" spans="1:5" ht="14.45" x14ac:dyDescent="0.3">
      <c r="A10">
        <v>9</v>
      </c>
      <c r="B10" s="71"/>
      <c r="C10" s="72"/>
    </row>
    <row r="11" spans="1:5" ht="14.45" x14ac:dyDescent="0.3">
      <c r="A11">
        <v>10</v>
      </c>
      <c r="B11" s="71"/>
      <c r="C11" s="72"/>
    </row>
    <row r="12" spans="1:5" ht="14.45" x14ac:dyDescent="0.3">
      <c r="A12">
        <v>11</v>
      </c>
      <c r="B12" s="71"/>
      <c r="C12" s="72"/>
    </row>
    <row r="13" spans="1:5" ht="14.45" x14ac:dyDescent="0.3">
      <c r="A13">
        <v>12</v>
      </c>
      <c r="B13" s="71"/>
      <c r="C13" s="72"/>
    </row>
    <row r="14" spans="1:5" ht="14.45" x14ac:dyDescent="0.3">
      <c r="A14">
        <v>13</v>
      </c>
      <c r="B14" s="71"/>
      <c r="C14" s="72"/>
    </row>
    <row r="15" spans="1:5" ht="14.45" x14ac:dyDescent="0.3">
      <c r="A15">
        <v>14</v>
      </c>
      <c r="B15" s="71"/>
      <c r="C15" s="72"/>
    </row>
    <row r="16" spans="1:5" ht="14.45" x14ac:dyDescent="0.3">
      <c r="A16">
        <v>15</v>
      </c>
      <c r="B16" s="71"/>
      <c r="C16" s="72"/>
    </row>
    <row r="17" spans="1:3" ht="14.45" x14ac:dyDescent="0.3">
      <c r="A17">
        <v>16</v>
      </c>
      <c r="B17" s="71"/>
      <c r="C17" s="72"/>
    </row>
    <row r="18" spans="1:3" ht="14.45" x14ac:dyDescent="0.3">
      <c r="A18">
        <v>17</v>
      </c>
      <c r="B18" s="71"/>
      <c r="C18" s="72"/>
    </row>
    <row r="19" spans="1:3" ht="14.45" x14ac:dyDescent="0.3">
      <c r="A19">
        <v>18</v>
      </c>
      <c r="B19" s="71"/>
      <c r="C19" s="72"/>
    </row>
    <row r="20" spans="1:3" ht="14.45" x14ac:dyDescent="0.3">
      <c r="A20">
        <v>19</v>
      </c>
      <c r="B20" s="71"/>
      <c r="C20" s="72"/>
    </row>
    <row r="21" spans="1:3" ht="14.45" x14ac:dyDescent="0.3">
      <c r="A21">
        <v>20</v>
      </c>
      <c r="B21" s="71"/>
      <c r="C21" s="72"/>
    </row>
    <row r="22" spans="1:3" ht="14.45" x14ac:dyDescent="0.3">
      <c r="A22">
        <v>21</v>
      </c>
      <c r="B22" s="71"/>
      <c r="C22" s="72"/>
    </row>
    <row r="23" spans="1:3" ht="14.45" x14ac:dyDescent="0.3">
      <c r="A23">
        <v>22</v>
      </c>
      <c r="B23" s="71"/>
      <c r="C23" s="72"/>
    </row>
    <row r="24" spans="1:3" ht="14.45" x14ac:dyDescent="0.3">
      <c r="A24">
        <v>23</v>
      </c>
      <c r="B24" s="71"/>
      <c r="C24" s="72"/>
    </row>
    <row r="25" spans="1:3" ht="14.45" x14ac:dyDescent="0.3">
      <c r="A25">
        <v>24</v>
      </c>
      <c r="B25" s="71"/>
      <c r="C25" s="72"/>
    </row>
    <row r="26" spans="1:3" ht="14.45" x14ac:dyDescent="0.3">
      <c r="A26">
        <v>25</v>
      </c>
      <c r="B26" s="71"/>
      <c r="C26" s="72"/>
    </row>
    <row r="27" spans="1:3" ht="14.45" x14ac:dyDescent="0.3">
      <c r="A27">
        <v>26</v>
      </c>
      <c r="B27" s="71"/>
      <c r="C27" s="72"/>
    </row>
    <row r="28" spans="1:3" ht="14.45" x14ac:dyDescent="0.3">
      <c r="A28">
        <v>27</v>
      </c>
      <c r="B28" s="71"/>
      <c r="C28" s="72"/>
    </row>
    <row r="29" spans="1:3" ht="14.45" x14ac:dyDescent="0.3">
      <c r="A29">
        <v>28</v>
      </c>
      <c r="B29" s="71"/>
      <c r="C29" s="72"/>
    </row>
    <row r="30" spans="1:3" ht="14.45" x14ac:dyDescent="0.3">
      <c r="A30">
        <v>29</v>
      </c>
      <c r="B30" s="71"/>
      <c r="C30" s="72"/>
    </row>
    <row r="31" spans="1:3" ht="14.45" x14ac:dyDescent="0.3">
      <c r="A31">
        <v>30</v>
      </c>
      <c r="B31" s="71"/>
      <c r="C31" s="72"/>
    </row>
    <row r="32" spans="1:3" ht="14.45" x14ac:dyDescent="0.3">
      <c r="A32">
        <v>31</v>
      </c>
      <c r="B32" s="71"/>
      <c r="C32" s="72"/>
    </row>
    <row r="33" spans="1:3" ht="14.45" x14ac:dyDescent="0.3">
      <c r="A33">
        <v>32</v>
      </c>
      <c r="B33" s="71"/>
      <c r="C33" s="72"/>
    </row>
    <row r="34" spans="1:3" ht="14.45" x14ac:dyDescent="0.3">
      <c r="A34">
        <v>33</v>
      </c>
      <c r="B34" s="71"/>
      <c r="C34" s="72"/>
    </row>
    <row r="35" spans="1:3" x14ac:dyDescent="0.25">
      <c r="A35">
        <v>34</v>
      </c>
      <c r="B35" s="71"/>
      <c r="C35" s="72"/>
    </row>
    <row r="36" spans="1:3" x14ac:dyDescent="0.25">
      <c r="A36">
        <v>35</v>
      </c>
      <c r="B36" s="71"/>
      <c r="C36" s="72"/>
    </row>
    <row r="37" spans="1:3" x14ac:dyDescent="0.25">
      <c r="A37">
        <v>36</v>
      </c>
      <c r="B37" s="71"/>
      <c r="C37" s="72"/>
    </row>
    <row r="38" spans="1:3" x14ac:dyDescent="0.25">
      <c r="A38">
        <v>37</v>
      </c>
      <c r="B38" s="71"/>
      <c r="C38" s="72"/>
    </row>
    <row r="39" spans="1:3" x14ac:dyDescent="0.25">
      <c r="A39">
        <v>38</v>
      </c>
      <c r="B39" s="71"/>
      <c r="C39" s="72"/>
    </row>
    <row r="40" spans="1:3" x14ac:dyDescent="0.25">
      <c r="A40">
        <v>39</v>
      </c>
      <c r="B40" s="71"/>
      <c r="C40" s="72"/>
    </row>
    <row r="41" spans="1:3" x14ac:dyDescent="0.25">
      <c r="A41">
        <v>40</v>
      </c>
      <c r="B41" s="71"/>
      <c r="C41" s="72"/>
    </row>
    <row r="42" spans="1:3" x14ac:dyDescent="0.25">
      <c r="A42">
        <v>41</v>
      </c>
      <c r="B42" s="71"/>
      <c r="C42" s="72"/>
    </row>
    <row r="43" spans="1:3" x14ac:dyDescent="0.25">
      <c r="A43">
        <v>42</v>
      </c>
      <c r="B43" s="71"/>
      <c r="C43" s="72"/>
    </row>
    <row r="44" spans="1:3" x14ac:dyDescent="0.25">
      <c r="A44">
        <v>43</v>
      </c>
      <c r="B44" s="71"/>
      <c r="C44" s="72"/>
    </row>
    <row r="45" spans="1:3" x14ac:dyDescent="0.25">
      <c r="A45">
        <v>44</v>
      </c>
      <c r="B45" s="71"/>
      <c r="C45" s="72"/>
    </row>
    <row r="46" spans="1:3" x14ac:dyDescent="0.25">
      <c r="A46">
        <v>45</v>
      </c>
      <c r="B46" s="71"/>
      <c r="C46" s="72"/>
    </row>
    <row r="47" spans="1:3" x14ac:dyDescent="0.25">
      <c r="A47">
        <v>46</v>
      </c>
      <c r="B47" s="71"/>
      <c r="C47" s="72"/>
    </row>
    <row r="48" spans="1:3" x14ac:dyDescent="0.25">
      <c r="A48">
        <v>47</v>
      </c>
      <c r="B48" s="71"/>
      <c r="C48" s="72"/>
    </row>
    <row r="49" spans="1:3" ht="15.75" thickBot="1" x14ac:dyDescent="0.3">
      <c r="A49">
        <v>48</v>
      </c>
      <c r="B49" s="73"/>
      <c r="C49" s="72"/>
    </row>
  </sheetData>
  <sheetProtection password="CD2F" sheet="1" selectLockedCells="1"/>
  <hyperlinks>
    <hyperlink ref="E8" location="'insert BARCODES'!A1" display="NEXT - insert slide barcodes on next sheet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90" zoomScaleNormal="90" workbookViewId="0">
      <selection activeCell="B2" sqref="B2:B7"/>
    </sheetView>
  </sheetViews>
  <sheetFormatPr defaultRowHeight="15" x14ac:dyDescent="0.25"/>
  <cols>
    <col min="1" max="1" width="4.7109375" customWidth="1"/>
    <col min="2" max="2" width="17" customWidth="1"/>
    <col min="3" max="3" width="10.85546875" style="1" customWidth="1"/>
    <col min="9" max="9" width="30.5703125" customWidth="1"/>
  </cols>
  <sheetData>
    <row r="1" spans="1:12" ht="16.149999999999999" thickBot="1" x14ac:dyDescent="0.35">
      <c r="B1" s="7" t="s">
        <v>0</v>
      </c>
      <c r="D1" t="s">
        <v>36</v>
      </c>
      <c r="I1" s="1" t="s">
        <v>35</v>
      </c>
    </row>
    <row r="2" spans="1:12" ht="14.45" x14ac:dyDescent="0.3">
      <c r="A2">
        <v>1</v>
      </c>
      <c r="B2" s="67"/>
      <c r="C2" s="1" t="str">
        <f t="shared" ref="C2:C7" si="0">IF(COUNTIF(B:B,B2)&gt;1,"Duplicated","")</f>
        <v/>
      </c>
      <c r="D2" s="8" t="s">
        <v>26</v>
      </c>
      <c r="I2" s="1" t="s">
        <v>34</v>
      </c>
      <c r="L2" t="s">
        <v>27</v>
      </c>
    </row>
    <row r="3" spans="1:12" ht="14.45" x14ac:dyDescent="0.3">
      <c r="A3">
        <v>2</v>
      </c>
      <c r="B3" s="68"/>
      <c r="C3" s="1" t="str">
        <f t="shared" si="0"/>
        <v/>
      </c>
      <c r="D3" s="14"/>
      <c r="I3" s="1" t="s">
        <v>11</v>
      </c>
      <c r="J3">
        <f>SUM(COUNT($B$2:$B$7),COUNTIF($B$2:$B$7,"*"))</f>
        <v>0</v>
      </c>
      <c r="L3" s="75" t="str">
        <f>IF(J3=0,"",IF((J4/J3&lt;8),"need more samples!",IF((J4/J3&gt;8),"need more slides!","")))</f>
        <v/>
      </c>
    </row>
    <row r="4" spans="1:12" ht="14.45" x14ac:dyDescent="0.3">
      <c r="A4">
        <v>3</v>
      </c>
      <c r="B4" s="68"/>
      <c r="C4" s="1" t="str">
        <f t="shared" si="0"/>
        <v/>
      </c>
      <c r="I4" s="1" t="s">
        <v>12</v>
      </c>
      <c r="J4">
        <f>COUNTIF('insert SAMPLES'!$B$2:$B$49,"*")</f>
        <v>0</v>
      </c>
      <c r="L4" s="1"/>
    </row>
    <row r="5" spans="1:12" ht="14.45" x14ac:dyDescent="0.3">
      <c r="A5">
        <v>4</v>
      </c>
      <c r="B5" s="68"/>
      <c r="C5" s="1" t="str">
        <f t="shared" si="0"/>
        <v/>
      </c>
      <c r="D5" s="65" t="s">
        <v>110</v>
      </c>
    </row>
    <row r="6" spans="1:12" ht="14.45" x14ac:dyDescent="0.3">
      <c r="A6">
        <v>5</v>
      </c>
      <c r="B6" s="68"/>
      <c r="C6" s="1" t="str">
        <f t="shared" si="0"/>
        <v/>
      </c>
      <c r="D6" s="65" t="s">
        <v>111</v>
      </c>
      <c r="I6" s="1"/>
    </row>
    <row r="7" spans="1:12" thickBot="1" x14ac:dyDescent="0.35">
      <c r="A7">
        <v>6</v>
      </c>
      <c r="B7" s="69"/>
      <c r="C7" s="1" t="str">
        <f t="shared" si="0"/>
        <v/>
      </c>
      <c r="D7" s="65" t="s">
        <v>94</v>
      </c>
      <c r="H7" s="1"/>
    </row>
    <row r="8" spans="1:12" ht="14.45" x14ac:dyDescent="0.3">
      <c r="D8" s="65" t="s">
        <v>95</v>
      </c>
      <c r="I8" s="1"/>
    </row>
    <row r="9" spans="1:12" ht="14.45" x14ac:dyDescent="0.3">
      <c r="I9" s="1"/>
    </row>
    <row r="10" spans="1:12" ht="14.45" x14ac:dyDescent="0.3">
      <c r="I10" s="1"/>
      <c r="J10" s="8"/>
    </row>
    <row r="11" spans="1:12" ht="14.45" x14ac:dyDescent="0.3">
      <c r="I11" s="1"/>
      <c r="J11" s="1"/>
      <c r="K11" s="1"/>
    </row>
    <row r="12" spans="1:12" ht="14.45" x14ac:dyDescent="0.3">
      <c r="I12" s="1"/>
    </row>
    <row r="13" spans="1:12" ht="14.45" x14ac:dyDescent="0.3">
      <c r="I13" s="12"/>
    </row>
    <row r="14" spans="1:12" ht="14.45" x14ac:dyDescent="0.3">
      <c r="C14"/>
      <c r="I14" s="1"/>
    </row>
    <row r="15" spans="1:12" ht="14.45" x14ac:dyDescent="0.3">
      <c r="C15"/>
      <c r="I15" s="1"/>
    </row>
    <row r="16" spans="1:12" ht="14.45" x14ac:dyDescent="0.3">
      <c r="C16"/>
      <c r="I16" s="1"/>
    </row>
    <row r="17" spans="3:9" ht="14.45" x14ac:dyDescent="0.3">
      <c r="C17"/>
      <c r="I17" s="1"/>
    </row>
    <row r="18" spans="3:9" ht="14.45" x14ac:dyDescent="0.3">
      <c r="C18"/>
      <c r="I18" s="1"/>
    </row>
    <row r="19" spans="3:9" ht="14.45" x14ac:dyDescent="0.3">
      <c r="C19"/>
      <c r="I19" s="1"/>
    </row>
    <row r="20" spans="3:9" ht="14.45" x14ac:dyDescent="0.3">
      <c r="C20"/>
      <c r="I20" s="1"/>
    </row>
    <row r="21" spans="3:9" ht="14.45" x14ac:dyDescent="0.3">
      <c r="C21"/>
      <c r="I21" s="1"/>
    </row>
    <row r="22" spans="3:9" ht="14.45" x14ac:dyDescent="0.3">
      <c r="C22"/>
      <c r="I22" s="1"/>
    </row>
    <row r="23" spans="3:9" ht="14.45" x14ac:dyDescent="0.3">
      <c r="C23"/>
      <c r="I23" s="1"/>
    </row>
    <row r="24" spans="3:9" ht="14.45" x14ac:dyDescent="0.3">
      <c r="C24"/>
      <c r="I24" s="1"/>
    </row>
    <row r="25" spans="3:9" ht="14.45" x14ac:dyDescent="0.3">
      <c r="C25"/>
      <c r="I25" s="1"/>
    </row>
    <row r="26" spans="3:9" ht="14.45" x14ac:dyDescent="0.3">
      <c r="C26"/>
      <c r="I26" s="1"/>
    </row>
    <row r="27" spans="3:9" ht="14.45" x14ac:dyDescent="0.3">
      <c r="I27" s="1"/>
    </row>
  </sheetData>
  <sheetProtection password="CD2F" sheet="1" selectLockedCells="1"/>
  <hyperlinks>
    <hyperlink ref="D5" location="'96 well lab plan'!A1" display="NEXT - view and print 96 well lab plan plan"/>
    <hyperlink ref="D7" location="'create BATCH'!A1" display="THEN - create Batch"/>
    <hyperlink ref="D8" location="'Batch Import File'!A1" display="FINALLY - copy and paste batch import file into notepad"/>
    <hyperlink ref="D6" location="'8 well strip lab plan'!A1" display="OR - view and print 8 well strip lab plan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workbookViewId="0">
      <selection activeCell="E8" sqref="E8"/>
    </sheetView>
  </sheetViews>
  <sheetFormatPr defaultRowHeight="15" x14ac:dyDescent="0.25"/>
  <cols>
    <col min="2" max="3" width="20.85546875" customWidth="1"/>
    <col min="4" max="4" width="16.85546875" customWidth="1"/>
  </cols>
  <sheetData>
    <row r="1" spans="1:6" ht="14.45" x14ac:dyDescent="0.3">
      <c r="A1" t="s">
        <v>32</v>
      </c>
      <c r="B1" t="s">
        <v>23</v>
      </c>
      <c r="C1" t="s">
        <v>59</v>
      </c>
      <c r="D1" t="s">
        <v>48</v>
      </c>
      <c r="E1" t="s">
        <v>58</v>
      </c>
    </row>
    <row r="2" spans="1:6" ht="14.45" x14ac:dyDescent="0.3">
      <c r="A2" t="str">
        <f t="shared" ref="A2:A17" si="0">IF(B2="","",ROW(B2)-1)</f>
        <v/>
      </c>
      <c r="B2" t="str">
        <f>IF('insert SAMPLES'!B2="","",'insert SAMPLES'!B2)</f>
        <v/>
      </c>
      <c r="C2" s="15" t="str">
        <f>VLOOKUP(B2,LAYOUT!D2:T7,17,FALSE)</f>
        <v/>
      </c>
      <c r="D2" t="str">
        <f t="shared" ref="D2:D49" si="1">IF(B2="","","CytoChip Oligo")</f>
        <v/>
      </c>
      <c r="E2" t="str">
        <f>IF(B2="",""," A")</f>
        <v/>
      </c>
      <c r="F2" t="str">
        <f t="shared" ref="F2:F49" si="2">IF(A2="","",CONCATENATE(D2,E2))</f>
        <v/>
      </c>
    </row>
    <row r="3" spans="1:6" ht="14.45" x14ac:dyDescent="0.3">
      <c r="A3" t="str">
        <f t="shared" si="0"/>
        <v/>
      </c>
      <c r="B3" t="str">
        <f>IF('insert SAMPLES'!B3="","",'insert SAMPLES'!B3)</f>
        <v/>
      </c>
      <c r="C3" s="15" t="str">
        <f>IF(B3="","",$C$2)</f>
        <v/>
      </c>
      <c r="D3" t="str">
        <f t="shared" si="1"/>
        <v/>
      </c>
      <c r="E3" t="str">
        <f>IF(B3="",""," B")</f>
        <v/>
      </c>
      <c r="F3" t="str">
        <f t="shared" si="2"/>
        <v/>
      </c>
    </row>
    <row r="4" spans="1:6" ht="14.45" x14ac:dyDescent="0.3">
      <c r="A4" t="str">
        <f t="shared" si="0"/>
        <v/>
      </c>
      <c r="B4" t="str">
        <f>IF('insert SAMPLES'!B4="","",'insert SAMPLES'!B4)</f>
        <v/>
      </c>
      <c r="C4" s="15" t="str">
        <f t="shared" ref="C4:C9" si="3">IF(B4="","",$C$2)</f>
        <v/>
      </c>
      <c r="D4" t="str">
        <f t="shared" si="1"/>
        <v/>
      </c>
      <c r="E4" t="str">
        <f>IF(B4="",""," C")</f>
        <v/>
      </c>
      <c r="F4" t="str">
        <f t="shared" si="2"/>
        <v/>
      </c>
    </row>
    <row r="5" spans="1:6" ht="14.45" x14ac:dyDescent="0.3">
      <c r="A5" t="str">
        <f t="shared" si="0"/>
        <v/>
      </c>
      <c r="B5" t="str">
        <f>IF('insert SAMPLES'!B5="","",'insert SAMPLES'!B5)</f>
        <v/>
      </c>
      <c r="C5" s="15" t="str">
        <f t="shared" si="3"/>
        <v/>
      </c>
      <c r="D5" t="str">
        <f t="shared" si="1"/>
        <v/>
      </c>
      <c r="E5" t="str">
        <f>IF(B5="",""," D")</f>
        <v/>
      </c>
      <c r="F5" t="str">
        <f t="shared" si="2"/>
        <v/>
      </c>
    </row>
    <row r="6" spans="1:6" ht="14.45" x14ac:dyDescent="0.3">
      <c r="A6" t="str">
        <f t="shared" si="0"/>
        <v/>
      </c>
      <c r="B6" t="str">
        <f>IF('insert SAMPLES'!B6="","",'insert SAMPLES'!B6)</f>
        <v/>
      </c>
      <c r="C6" s="15" t="str">
        <f t="shared" si="3"/>
        <v/>
      </c>
      <c r="D6" t="str">
        <f t="shared" si="1"/>
        <v/>
      </c>
      <c r="E6" t="str">
        <f>IF(B6="",""," E")</f>
        <v/>
      </c>
      <c r="F6" t="str">
        <f t="shared" si="2"/>
        <v/>
      </c>
    </row>
    <row r="7" spans="1:6" ht="14.45" x14ac:dyDescent="0.3">
      <c r="A7" t="str">
        <f t="shared" si="0"/>
        <v/>
      </c>
      <c r="B7" t="str">
        <f>IF('insert SAMPLES'!B7="","",'insert SAMPLES'!B7)</f>
        <v/>
      </c>
      <c r="C7" s="15" t="str">
        <f t="shared" si="3"/>
        <v/>
      </c>
      <c r="D7" t="str">
        <f t="shared" si="1"/>
        <v/>
      </c>
      <c r="E7" t="str">
        <f>IF(B7="",""," F")</f>
        <v/>
      </c>
      <c r="F7" t="str">
        <f t="shared" si="2"/>
        <v/>
      </c>
    </row>
    <row r="8" spans="1:6" ht="14.45" x14ac:dyDescent="0.3">
      <c r="A8" t="str">
        <f t="shared" si="0"/>
        <v/>
      </c>
      <c r="B8" t="str">
        <f>IF('insert SAMPLES'!B8="","",'insert SAMPLES'!B8)</f>
        <v/>
      </c>
      <c r="C8" s="15" t="str">
        <f t="shared" si="3"/>
        <v/>
      </c>
      <c r="D8" t="str">
        <f t="shared" si="1"/>
        <v/>
      </c>
      <c r="E8" t="str">
        <f>IF(B8="",""," G")</f>
        <v/>
      </c>
      <c r="F8" t="str">
        <f t="shared" si="2"/>
        <v/>
      </c>
    </row>
    <row r="9" spans="1:6" ht="14.45" x14ac:dyDescent="0.3">
      <c r="A9" t="str">
        <f t="shared" si="0"/>
        <v/>
      </c>
      <c r="B9" t="str">
        <f>IF('insert SAMPLES'!B9="","",'insert SAMPLES'!B9)</f>
        <v/>
      </c>
      <c r="C9" s="15" t="str">
        <f t="shared" si="3"/>
        <v/>
      </c>
      <c r="D9" t="str">
        <f t="shared" si="1"/>
        <v/>
      </c>
      <c r="E9" t="str">
        <f>IF(B9="",""," H")</f>
        <v/>
      </c>
      <c r="F9" t="str">
        <f t="shared" si="2"/>
        <v/>
      </c>
    </row>
    <row r="10" spans="1:6" ht="14.45" x14ac:dyDescent="0.3">
      <c r="A10" t="str">
        <f t="shared" si="0"/>
        <v/>
      </c>
      <c r="B10" t="str">
        <f>IF('insert SAMPLES'!B10="","",'insert SAMPLES'!B10)</f>
        <v/>
      </c>
      <c r="C10" s="15" t="str">
        <f>VLOOKUP(B10,LAYOUT!$D$2:$T$7,17,FALSE)</f>
        <v/>
      </c>
      <c r="D10" t="str">
        <f t="shared" si="1"/>
        <v/>
      </c>
      <c r="E10" t="str">
        <f>IF(B10="",""," A")</f>
        <v/>
      </c>
      <c r="F10" t="str">
        <f t="shared" si="2"/>
        <v/>
      </c>
    </row>
    <row r="11" spans="1:6" ht="14.45" x14ac:dyDescent="0.3">
      <c r="A11" t="str">
        <f t="shared" si="0"/>
        <v/>
      </c>
      <c r="B11" t="str">
        <f>IF('insert SAMPLES'!B11="","",'insert SAMPLES'!B11)</f>
        <v/>
      </c>
      <c r="C11" s="15" t="str">
        <f>IF(B11="","",$C$10)</f>
        <v/>
      </c>
      <c r="D11" t="str">
        <f t="shared" si="1"/>
        <v/>
      </c>
      <c r="E11" t="str">
        <f>IF(B11="",""," B")</f>
        <v/>
      </c>
      <c r="F11" t="str">
        <f t="shared" si="2"/>
        <v/>
      </c>
    </row>
    <row r="12" spans="1:6" ht="14.45" x14ac:dyDescent="0.3">
      <c r="A12" t="str">
        <f t="shared" si="0"/>
        <v/>
      </c>
      <c r="B12" t="str">
        <f>IF('insert SAMPLES'!B12="","",'insert SAMPLES'!B12)</f>
        <v/>
      </c>
      <c r="C12" s="15" t="str">
        <f t="shared" ref="C12:C17" si="4">IF(B12="","",$C$10)</f>
        <v/>
      </c>
      <c r="D12" t="str">
        <f t="shared" si="1"/>
        <v/>
      </c>
      <c r="E12" t="str">
        <f>IF(B12="",""," C")</f>
        <v/>
      </c>
      <c r="F12" t="str">
        <f t="shared" si="2"/>
        <v/>
      </c>
    </row>
    <row r="13" spans="1:6" ht="14.45" x14ac:dyDescent="0.3">
      <c r="A13" t="str">
        <f t="shared" si="0"/>
        <v/>
      </c>
      <c r="B13" t="str">
        <f>IF('insert SAMPLES'!B13="","",'insert SAMPLES'!B13)</f>
        <v/>
      </c>
      <c r="C13" s="15" t="str">
        <f t="shared" si="4"/>
        <v/>
      </c>
      <c r="D13" t="str">
        <f t="shared" si="1"/>
        <v/>
      </c>
      <c r="E13" t="str">
        <f>IF(B13="",""," D")</f>
        <v/>
      </c>
      <c r="F13" t="str">
        <f t="shared" si="2"/>
        <v/>
      </c>
    </row>
    <row r="14" spans="1:6" ht="14.45" x14ac:dyDescent="0.3">
      <c r="A14" t="str">
        <f t="shared" si="0"/>
        <v/>
      </c>
      <c r="B14" t="str">
        <f>IF('insert SAMPLES'!B14="","",'insert SAMPLES'!B14)</f>
        <v/>
      </c>
      <c r="C14" s="15" t="str">
        <f t="shared" si="4"/>
        <v/>
      </c>
      <c r="D14" t="str">
        <f t="shared" si="1"/>
        <v/>
      </c>
      <c r="E14" t="str">
        <f>IF(B14="",""," E")</f>
        <v/>
      </c>
      <c r="F14" t="str">
        <f t="shared" si="2"/>
        <v/>
      </c>
    </row>
    <row r="15" spans="1:6" ht="14.45" x14ac:dyDescent="0.3">
      <c r="A15" t="str">
        <f t="shared" si="0"/>
        <v/>
      </c>
      <c r="B15" t="str">
        <f>IF('insert SAMPLES'!B15="","",'insert SAMPLES'!B15)</f>
        <v/>
      </c>
      <c r="C15" s="15" t="str">
        <f t="shared" si="4"/>
        <v/>
      </c>
      <c r="D15" t="str">
        <f t="shared" si="1"/>
        <v/>
      </c>
      <c r="E15" t="str">
        <f>IF(B15="",""," F")</f>
        <v/>
      </c>
      <c r="F15" t="str">
        <f t="shared" si="2"/>
        <v/>
      </c>
    </row>
    <row r="16" spans="1:6" ht="14.45" x14ac:dyDescent="0.3">
      <c r="A16" t="str">
        <f t="shared" si="0"/>
        <v/>
      </c>
      <c r="B16" t="str">
        <f>IF('insert SAMPLES'!B16="","",'insert SAMPLES'!B16)</f>
        <v/>
      </c>
      <c r="C16" s="15" t="str">
        <f t="shared" si="4"/>
        <v/>
      </c>
      <c r="D16" t="str">
        <f t="shared" si="1"/>
        <v/>
      </c>
      <c r="E16" t="str">
        <f>IF(B16="",""," G")</f>
        <v/>
      </c>
      <c r="F16" t="str">
        <f t="shared" si="2"/>
        <v/>
      </c>
    </row>
    <row r="17" spans="1:6" ht="14.45" x14ac:dyDescent="0.3">
      <c r="A17" t="str">
        <f t="shared" si="0"/>
        <v/>
      </c>
      <c r="B17" t="str">
        <f>IF('insert SAMPLES'!B17="","",'insert SAMPLES'!B17)</f>
        <v/>
      </c>
      <c r="C17" s="15" t="str">
        <f t="shared" si="4"/>
        <v/>
      </c>
      <c r="D17" t="str">
        <f t="shared" si="1"/>
        <v/>
      </c>
      <c r="E17" t="str">
        <f>IF(B17="",""," H")</f>
        <v/>
      </c>
      <c r="F17" t="str">
        <f t="shared" si="2"/>
        <v/>
      </c>
    </row>
    <row r="18" spans="1:6" ht="14.45" x14ac:dyDescent="0.3">
      <c r="A18" t="str">
        <f t="shared" ref="A18:A48" si="5">IF(B18="","",ROW(B18)-1)</f>
        <v/>
      </c>
      <c r="B18" t="str">
        <f>IF('insert SAMPLES'!B18="","",'insert SAMPLES'!B18)</f>
        <v/>
      </c>
      <c r="C18" s="15" t="str">
        <f>VLOOKUP(B18,LAYOUT!$D$2:$T$7,17,FALSE)</f>
        <v/>
      </c>
      <c r="D18" t="str">
        <f t="shared" si="1"/>
        <v/>
      </c>
      <c r="E18" t="str">
        <f>IF(B18="",""," A")</f>
        <v/>
      </c>
      <c r="F18" t="str">
        <f t="shared" si="2"/>
        <v/>
      </c>
    </row>
    <row r="19" spans="1:6" ht="14.45" x14ac:dyDescent="0.3">
      <c r="A19" t="str">
        <f t="shared" si="5"/>
        <v/>
      </c>
      <c r="B19" t="str">
        <f>IF('insert SAMPLES'!B19="","",'insert SAMPLES'!B19)</f>
        <v/>
      </c>
      <c r="C19" s="15" t="str">
        <f>IF(B19="","",$C$18)</f>
        <v/>
      </c>
      <c r="D19" t="str">
        <f t="shared" si="1"/>
        <v/>
      </c>
      <c r="E19" t="str">
        <f>IF(B19="",""," B")</f>
        <v/>
      </c>
      <c r="F19" t="str">
        <f t="shared" si="2"/>
        <v/>
      </c>
    </row>
    <row r="20" spans="1:6" ht="14.45" x14ac:dyDescent="0.3">
      <c r="A20" t="str">
        <f t="shared" si="5"/>
        <v/>
      </c>
      <c r="B20" t="str">
        <f>IF('insert SAMPLES'!B20="","",'insert SAMPLES'!B20)</f>
        <v/>
      </c>
      <c r="C20" s="15" t="str">
        <f t="shared" ref="C20:C25" si="6">IF(B20="","",$C$18)</f>
        <v/>
      </c>
      <c r="D20" t="str">
        <f t="shared" si="1"/>
        <v/>
      </c>
      <c r="E20" t="str">
        <f>IF(B20="",""," C")</f>
        <v/>
      </c>
      <c r="F20" t="str">
        <f t="shared" si="2"/>
        <v/>
      </c>
    </row>
    <row r="21" spans="1:6" ht="14.45" x14ac:dyDescent="0.3">
      <c r="A21" t="str">
        <f t="shared" si="5"/>
        <v/>
      </c>
      <c r="B21" t="str">
        <f>IF('insert SAMPLES'!B21="","",'insert SAMPLES'!B21)</f>
        <v/>
      </c>
      <c r="C21" s="15" t="str">
        <f t="shared" si="6"/>
        <v/>
      </c>
      <c r="D21" t="str">
        <f t="shared" si="1"/>
        <v/>
      </c>
      <c r="E21" t="str">
        <f>IF(B21="",""," D")</f>
        <v/>
      </c>
      <c r="F21" t="str">
        <f t="shared" si="2"/>
        <v/>
      </c>
    </row>
    <row r="22" spans="1:6" ht="14.45" x14ac:dyDescent="0.3">
      <c r="A22" t="str">
        <f t="shared" si="5"/>
        <v/>
      </c>
      <c r="B22" t="str">
        <f>IF('insert SAMPLES'!B22="","",'insert SAMPLES'!B22)</f>
        <v/>
      </c>
      <c r="C22" s="15" t="str">
        <f t="shared" si="6"/>
        <v/>
      </c>
      <c r="D22" t="str">
        <f t="shared" si="1"/>
        <v/>
      </c>
      <c r="E22" t="str">
        <f>IF(B22="",""," E")</f>
        <v/>
      </c>
      <c r="F22" t="str">
        <f t="shared" si="2"/>
        <v/>
      </c>
    </row>
    <row r="23" spans="1:6" ht="14.45" x14ac:dyDescent="0.3">
      <c r="A23" t="str">
        <f t="shared" si="5"/>
        <v/>
      </c>
      <c r="B23" t="str">
        <f>IF('insert SAMPLES'!B23="","",'insert SAMPLES'!B23)</f>
        <v/>
      </c>
      <c r="C23" s="15" t="str">
        <f t="shared" si="6"/>
        <v/>
      </c>
      <c r="D23" t="str">
        <f t="shared" si="1"/>
        <v/>
      </c>
      <c r="E23" t="str">
        <f>IF(B23="",""," F")</f>
        <v/>
      </c>
      <c r="F23" t="str">
        <f t="shared" si="2"/>
        <v/>
      </c>
    </row>
    <row r="24" spans="1:6" ht="14.45" x14ac:dyDescent="0.3">
      <c r="A24" t="str">
        <f t="shared" si="5"/>
        <v/>
      </c>
      <c r="B24" t="str">
        <f>IF('insert SAMPLES'!B24="","",'insert SAMPLES'!B24)</f>
        <v/>
      </c>
      <c r="C24" s="15" t="str">
        <f t="shared" si="6"/>
        <v/>
      </c>
      <c r="D24" t="str">
        <f t="shared" si="1"/>
        <v/>
      </c>
      <c r="E24" t="str">
        <f>IF(B24="",""," G")</f>
        <v/>
      </c>
      <c r="F24" t="str">
        <f t="shared" si="2"/>
        <v/>
      </c>
    </row>
    <row r="25" spans="1:6" ht="14.45" x14ac:dyDescent="0.3">
      <c r="A25" t="str">
        <f t="shared" si="5"/>
        <v/>
      </c>
      <c r="B25" t="str">
        <f>IF('insert SAMPLES'!B25="","",'insert SAMPLES'!B25)</f>
        <v/>
      </c>
      <c r="C25" s="15" t="str">
        <f t="shared" si="6"/>
        <v/>
      </c>
      <c r="D25" t="str">
        <f t="shared" si="1"/>
        <v/>
      </c>
      <c r="E25" t="str">
        <f>IF(B25="",""," H")</f>
        <v/>
      </c>
      <c r="F25" t="str">
        <f t="shared" si="2"/>
        <v/>
      </c>
    </row>
    <row r="26" spans="1:6" ht="14.45" x14ac:dyDescent="0.3">
      <c r="A26" t="str">
        <f t="shared" si="5"/>
        <v/>
      </c>
      <c r="B26" t="str">
        <f>IF('insert SAMPLES'!B26="","",'insert SAMPLES'!B26)</f>
        <v/>
      </c>
      <c r="C26" s="15" t="str">
        <f>VLOOKUP(B26,LAYOUT!$D$2:$T$7,17,FALSE)</f>
        <v/>
      </c>
      <c r="D26" t="str">
        <f t="shared" si="1"/>
        <v/>
      </c>
      <c r="E26" t="str">
        <f>IF(B26="",""," A")</f>
        <v/>
      </c>
      <c r="F26" t="str">
        <f t="shared" si="2"/>
        <v/>
      </c>
    </row>
    <row r="27" spans="1:6" ht="14.45" x14ac:dyDescent="0.3">
      <c r="A27" t="str">
        <f t="shared" si="5"/>
        <v/>
      </c>
      <c r="B27" t="str">
        <f>IF('insert SAMPLES'!B27="","",'insert SAMPLES'!B27)</f>
        <v/>
      </c>
      <c r="C27" s="15" t="str">
        <f>IF(B27="","",$C$26)</f>
        <v/>
      </c>
      <c r="D27" t="str">
        <f t="shared" si="1"/>
        <v/>
      </c>
      <c r="E27" t="str">
        <f>IF(B27="",""," B")</f>
        <v/>
      </c>
      <c r="F27" t="str">
        <f t="shared" si="2"/>
        <v/>
      </c>
    </row>
    <row r="28" spans="1:6" ht="14.45" x14ac:dyDescent="0.3">
      <c r="A28" t="str">
        <f t="shared" si="5"/>
        <v/>
      </c>
      <c r="B28" t="str">
        <f>IF('insert SAMPLES'!B28="","",'insert SAMPLES'!B28)</f>
        <v/>
      </c>
      <c r="C28" s="15" t="str">
        <f t="shared" ref="C28:C33" si="7">IF(B28="","",$C$26)</f>
        <v/>
      </c>
      <c r="D28" t="str">
        <f t="shared" si="1"/>
        <v/>
      </c>
      <c r="E28" t="str">
        <f>IF(B28="",""," C")</f>
        <v/>
      </c>
      <c r="F28" t="str">
        <f t="shared" si="2"/>
        <v/>
      </c>
    </row>
    <row r="29" spans="1:6" ht="14.45" x14ac:dyDescent="0.3">
      <c r="A29" t="str">
        <f t="shared" si="5"/>
        <v/>
      </c>
      <c r="B29" t="str">
        <f>IF('insert SAMPLES'!B29="","",'insert SAMPLES'!B29)</f>
        <v/>
      </c>
      <c r="C29" s="15" t="str">
        <f t="shared" si="7"/>
        <v/>
      </c>
      <c r="D29" t="str">
        <f t="shared" si="1"/>
        <v/>
      </c>
      <c r="E29" t="str">
        <f>IF(B29="",""," D")</f>
        <v/>
      </c>
      <c r="F29" t="str">
        <f t="shared" si="2"/>
        <v/>
      </c>
    </row>
    <row r="30" spans="1:6" ht="14.45" x14ac:dyDescent="0.3">
      <c r="A30" t="str">
        <f t="shared" si="5"/>
        <v/>
      </c>
      <c r="B30" t="str">
        <f>IF('insert SAMPLES'!B30="","",'insert SAMPLES'!B30)</f>
        <v/>
      </c>
      <c r="C30" s="15" t="str">
        <f t="shared" si="7"/>
        <v/>
      </c>
      <c r="D30" t="str">
        <f t="shared" si="1"/>
        <v/>
      </c>
      <c r="E30" t="str">
        <f>IF(B30="",""," E")</f>
        <v/>
      </c>
      <c r="F30" t="str">
        <f t="shared" si="2"/>
        <v/>
      </c>
    </row>
    <row r="31" spans="1:6" ht="14.45" x14ac:dyDescent="0.3">
      <c r="A31" t="str">
        <f t="shared" si="5"/>
        <v/>
      </c>
      <c r="B31" t="str">
        <f>IF('insert SAMPLES'!B31="","",'insert SAMPLES'!B31)</f>
        <v/>
      </c>
      <c r="C31" s="15" t="str">
        <f t="shared" si="7"/>
        <v/>
      </c>
      <c r="D31" t="str">
        <f t="shared" si="1"/>
        <v/>
      </c>
      <c r="E31" t="str">
        <f>IF(B31="",""," F")</f>
        <v/>
      </c>
      <c r="F31" t="str">
        <f t="shared" si="2"/>
        <v/>
      </c>
    </row>
    <row r="32" spans="1:6" ht="14.45" x14ac:dyDescent="0.3">
      <c r="A32" t="str">
        <f t="shared" si="5"/>
        <v/>
      </c>
      <c r="B32" t="str">
        <f>IF('insert SAMPLES'!B32="","",'insert SAMPLES'!B32)</f>
        <v/>
      </c>
      <c r="C32" s="15" t="str">
        <f t="shared" si="7"/>
        <v/>
      </c>
      <c r="D32" t="str">
        <f t="shared" si="1"/>
        <v/>
      </c>
      <c r="E32" t="str">
        <f>IF(B32="",""," G")</f>
        <v/>
      </c>
      <c r="F32" t="str">
        <f t="shared" si="2"/>
        <v/>
      </c>
    </row>
    <row r="33" spans="1:6" ht="14.45" x14ac:dyDescent="0.3">
      <c r="A33" t="str">
        <f t="shared" si="5"/>
        <v/>
      </c>
      <c r="B33" t="str">
        <f>IF('insert SAMPLES'!B33="","",'insert SAMPLES'!B33)</f>
        <v/>
      </c>
      <c r="C33" s="15" t="str">
        <f t="shared" si="7"/>
        <v/>
      </c>
      <c r="D33" t="str">
        <f t="shared" si="1"/>
        <v/>
      </c>
      <c r="E33" t="str">
        <f>IF(B33="",""," H")</f>
        <v/>
      </c>
      <c r="F33" t="str">
        <f t="shared" si="2"/>
        <v/>
      </c>
    </row>
    <row r="34" spans="1:6" ht="14.45" x14ac:dyDescent="0.3">
      <c r="A34" t="str">
        <f t="shared" si="5"/>
        <v/>
      </c>
      <c r="B34" t="str">
        <f>IF('insert SAMPLES'!B34="","",'insert SAMPLES'!B34)</f>
        <v/>
      </c>
      <c r="C34" s="15" t="str">
        <f>VLOOKUP(B34,LAYOUT!$D$2:$T$7,17,FALSE)</f>
        <v/>
      </c>
      <c r="D34" t="str">
        <f t="shared" si="1"/>
        <v/>
      </c>
      <c r="E34" t="str">
        <f>IF(B34="",""," A")</f>
        <v/>
      </c>
      <c r="F34" t="str">
        <f t="shared" si="2"/>
        <v/>
      </c>
    </row>
    <row r="35" spans="1:6" x14ac:dyDescent="0.25">
      <c r="A35" t="str">
        <f t="shared" si="5"/>
        <v/>
      </c>
      <c r="B35" t="str">
        <f>IF('insert SAMPLES'!B35="","",'insert SAMPLES'!B35)</f>
        <v/>
      </c>
      <c r="C35" s="15" t="str">
        <f>IF(B35="","",$C$34)</f>
        <v/>
      </c>
      <c r="D35" t="str">
        <f t="shared" si="1"/>
        <v/>
      </c>
      <c r="E35" t="str">
        <f>IF(B35="",""," B")</f>
        <v/>
      </c>
      <c r="F35" t="str">
        <f t="shared" si="2"/>
        <v/>
      </c>
    </row>
    <row r="36" spans="1:6" x14ac:dyDescent="0.25">
      <c r="A36" t="str">
        <f t="shared" si="5"/>
        <v/>
      </c>
      <c r="B36" t="str">
        <f>IF('insert SAMPLES'!B36="","",'insert SAMPLES'!B36)</f>
        <v/>
      </c>
      <c r="C36" s="15" t="str">
        <f t="shared" ref="C36:C41" si="8">IF(B36="","",$C$34)</f>
        <v/>
      </c>
      <c r="D36" t="str">
        <f t="shared" si="1"/>
        <v/>
      </c>
      <c r="E36" t="str">
        <f>IF(B36="",""," C")</f>
        <v/>
      </c>
      <c r="F36" t="str">
        <f t="shared" si="2"/>
        <v/>
      </c>
    </row>
    <row r="37" spans="1:6" x14ac:dyDescent="0.25">
      <c r="A37" t="str">
        <f t="shared" si="5"/>
        <v/>
      </c>
      <c r="B37" t="str">
        <f>IF('insert SAMPLES'!B37="","",'insert SAMPLES'!B37)</f>
        <v/>
      </c>
      <c r="C37" s="15" t="str">
        <f t="shared" si="8"/>
        <v/>
      </c>
      <c r="D37" t="str">
        <f t="shared" si="1"/>
        <v/>
      </c>
      <c r="E37" t="str">
        <f>IF(B37="",""," D")</f>
        <v/>
      </c>
      <c r="F37" t="str">
        <f t="shared" si="2"/>
        <v/>
      </c>
    </row>
    <row r="38" spans="1:6" x14ac:dyDescent="0.25">
      <c r="A38" t="str">
        <f t="shared" si="5"/>
        <v/>
      </c>
      <c r="B38" t="str">
        <f>IF('insert SAMPLES'!B38="","",'insert SAMPLES'!B38)</f>
        <v/>
      </c>
      <c r="C38" s="15" t="str">
        <f t="shared" si="8"/>
        <v/>
      </c>
      <c r="D38" t="str">
        <f t="shared" si="1"/>
        <v/>
      </c>
      <c r="E38" t="str">
        <f>IF(B38="",""," E")</f>
        <v/>
      </c>
      <c r="F38" t="str">
        <f t="shared" si="2"/>
        <v/>
      </c>
    </row>
    <row r="39" spans="1:6" x14ac:dyDescent="0.25">
      <c r="A39" t="str">
        <f t="shared" si="5"/>
        <v/>
      </c>
      <c r="B39" t="str">
        <f>IF('insert SAMPLES'!B39="","",'insert SAMPLES'!B39)</f>
        <v/>
      </c>
      <c r="C39" s="15" t="str">
        <f t="shared" si="8"/>
        <v/>
      </c>
      <c r="D39" t="str">
        <f t="shared" si="1"/>
        <v/>
      </c>
      <c r="E39" t="str">
        <f>IF(B39="",""," F")</f>
        <v/>
      </c>
      <c r="F39" t="str">
        <f t="shared" si="2"/>
        <v/>
      </c>
    </row>
    <row r="40" spans="1:6" x14ac:dyDescent="0.25">
      <c r="A40" t="str">
        <f t="shared" si="5"/>
        <v/>
      </c>
      <c r="B40" t="str">
        <f>IF('insert SAMPLES'!B40="","",'insert SAMPLES'!B40)</f>
        <v/>
      </c>
      <c r="C40" s="15" t="str">
        <f t="shared" si="8"/>
        <v/>
      </c>
      <c r="D40" t="str">
        <f t="shared" si="1"/>
        <v/>
      </c>
      <c r="E40" t="str">
        <f>IF(B40="",""," G")</f>
        <v/>
      </c>
      <c r="F40" t="str">
        <f t="shared" si="2"/>
        <v/>
      </c>
    </row>
    <row r="41" spans="1:6" x14ac:dyDescent="0.25">
      <c r="A41" t="str">
        <f t="shared" si="5"/>
        <v/>
      </c>
      <c r="B41" t="str">
        <f>IF('insert SAMPLES'!B41="","",'insert SAMPLES'!B41)</f>
        <v/>
      </c>
      <c r="C41" s="15" t="str">
        <f t="shared" si="8"/>
        <v/>
      </c>
      <c r="D41" t="str">
        <f t="shared" si="1"/>
        <v/>
      </c>
      <c r="E41" t="str">
        <f>IF(B41="",""," H")</f>
        <v/>
      </c>
      <c r="F41" t="str">
        <f t="shared" si="2"/>
        <v/>
      </c>
    </row>
    <row r="42" spans="1:6" x14ac:dyDescent="0.25">
      <c r="A42" t="str">
        <f t="shared" si="5"/>
        <v/>
      </c>
      <c r="B42" t="str">
        <f>IF('insert SAMPLES'!B42="","",'insert SAMPLES'!B42)</f>
        <v/>
      </c>
      <c r="C42" s="15" t="str">
        <f>VLOOKUP(B42,LAYOUT!$D$2:$T$7,17,FALSE)</f>
        <v/>
      </c>
      <c r="D42" t="str">
        <f t="shared" si="1"/>
        <v/>
      </c>
      <c r="E42" t="str">
        <f>IF(B42="",""," A")</f>
        <v/>
      </c>
      <c r="F42" t="str">
        <f t="shared" si="2"/>
        <v/>
      </c>
    </row>
    <row r="43" spans="1:6" x14ac:dyDescent="0.25">
      <c r="A43" t="str">
        <f t="shared" si="5"/>
        <v/>
      </c>
      <c r="B43" t="str">
        <f>IF('insert SAMPLES'!B43="","",'insert SAMPLES'!B43)</f>
        <v/>
      </c>
      <c r="C43" s="15" t="str">
        <f>IF(B43="","",$C$42)</f>
        <v/>
      </c>
      <c r="D43" t="str">
        <f t="shared" si="1"/>
        <v/>
      </c>
      <c r="E43" t="str">
        <f>IF(B43="",""," B")</f>
        <v/>
      </c>
      <c r="F43" t="str">
        <f t="shared" si="2"/>
        <v/>
      </c>
    </row>
    <row r="44" spans="1:6" x14ac:dyDescent="0.25">
      <c r="A44" t="str">
        <f t="shared" si="5"/>
        <v/>
      </c>
      <c r="B44" t="str">
        <f>IF('insert SAMPLES'!B44="","",'insert SAMPLES'!B44)</f>
        <v/>
      </c>
      <c r="C44" s="15" t="str">
        <f t="shared" ref="C44:C49" si="9">IF(B44="","",$C$42)</f>
        <v/>
      </c>
      <c r="D44" t="str">
        <f t="shared" si="1"/>
        <v/>
      </c>
      <c r="E44" t="str">
        <f>IF(B44="",""," C")</f>
        <v/>
      </c>
      <c r="F44" t="str">
        <f t="shared" si="2"/>
        <v/>
      </c>
    </row>
    <row r="45" spans="1:6" x14ac:dyDescent="0.25">
      <c r="A45" t="str">
        <f t="shared" si="5"/>
        <v/>
      </c>
      <c r="B45" t="str">
        <f>IF('insert SAMPLES'!B45="","",'insert SAMPLES'!B45)</f>
        <v/>
      </c>
      <c r="C45" s="15" t="str">
        <f t="shared" si="9"/>
        <v/>
      </c>
      <c r="D45" t="str">
        <f t="shared" si="1"/>
        <v/>
      </c>
      <c r="E45" t="str">
        <f>IF(B45="",""," D")</f>
        <v/>
      </c>
      <c r="F45" t="str">
        <f t="shared" si="2"/>
        <v/>
      </c>
    </row>
    <row r="46" spans="1:6" x14ac:dyDescent="0.25">
      <c r="A46" t="str">
        <f t="shared" si="5"/>
        <v/>
      </c>
      <c r="B46" t="str">
        <f>IF('insert SAMPLES'!B46="","",'insert SAMPLES'!B46)</f>
        <v/>
      </c>
      <c r="C46" s="15" t="str">
        <f t="shared" si="9"/>
        <v/>
      </c>
      <c r="D46" t="str">
        <f t="shared" si="1"/>
        <v/>
      </c>
      <c r="E46" t="str">
        <f>IF(B46="",""," E")</f>
        <v/>
      </c>
      <c r="F46" t="str">
        <f t="shared" si="2"/>
        <v/>
      </c>
    </row>
    <row r="47" spans="1:6" x14ac:dyDescent="0.25">
      <c r="A47" t="str">
        <f t="shared" si="5"/>
        <v/>
      </c>
      <c r="B47" t="str">
        <f>IF('insert SAMPLES'!B47="","",'insert SAMPLES'!B47)</f>
        <v/>
      </c>
      <c r="C47" s="15" t="str">
        <f t="shared" si="9"/>
        <v/>
      </c>
      <c r="D47" t="str">
        <f t="shared" si="1"/>
        <v/>
      </c>
      <c r="E47" t="str">
        <f>IF(B47="",""," F")</f>
        <v/>
      </c>
      <c r="F47" t="str">
        <f t="shared" si="2"/>
        <v/>
      </c>
    </row>
    <row r="48" spans="1:6" x14ac:dyDescent="0.25">
      <c r="A48" t="str">
        <f t="shared" si="5"/>
        <v/>
      </c>
      <c r="B48" t="str">
        <f>IF('insert SAMPLES'!B48="","",'insert SAMPLES'!B48)</f>
        <v/>
      </c>
      <c r="C48" s="15" t="str">
        <f t="shared" si="9"/>
        <v/>
      </c>
      <c r="D48" t="str">
        <f t="shared" si="1"/>
        <v/>
      </c>
      <c r="E48" t="str">
        <f>IF(B48="",""," G")</f>
        <v/>
      </c>
      <c r="F48" t="str">
        <f t="shared" si="2"/>
        <v/>
      </c>
    </row>
    <row r="49" spans="1:6" x14ac:dyDescent="0.25">
      <c r="A49" t="str">
        <f>IF(B49="","",ROW(B49)-1)</f>
        <v/>
      </c>
      <c r="B49" t="str">
        <f>IF('insert SAMPLES'!B49="","",'insert SAMPLES'!B49)</f>
        <v/>
      </c>
      <c r="C49" s="15" t="str">
        <f t="shared" si="9"/>
        <v/>
      </c>
      <c r="D49" t="str">
        <f t="shared" si="1"/>
        <v/>
      </c>
      <c r="E49" t="str">
        <f>IF(B49="",""," H")</f>
        <v/>
      </c>
      <c r="F49" t="str">
        <f t="shared" si="2"/>
        <v/>
      </c>
    </row>
    <row r="50" spans="1:6" x14ac:dyDescent="0.25">
      <c r="A50" t="s">
        <v>57</v>
      </c>
    </row>
    <row r="112" spans="1:6" x14ac:dyDescent="0.25">
      <c r="A112" t="str">
        <f t="shared" ref="A112:A122" si="10">IF(B112="","",ROW(B112)-1)</f>
        <v/>
      </c>
      <c r="B112" t="str">
        <f>IF('insert SAMPLES'!B112="","",'insert SAMPLES'!B112)</f>
        <v/>
      </c>
      <c r="D112" t="e">
        <f>IF(LEFT(#REF!,2)="25","CytoChip Oligo",IF((OR(RIGHT(#REF!,1)="P",RIGHT(#REF!,1)="F",RIGHT(#REF!,1)="H",RIGHT(#REF!,1)="T")),"CytoChip Single Subarray",IF(RIGHT(#REF!,1)="B","24sure","")))</f>
        <v>#REF!</v>
      </c>
      <c r="E112" t="e">
        <f t="shared" ref="E112:E122" si="11">IF(D112="","",IF(ISODD(A112)," TOP"," BOTTOM"))</f>
        <v>#REF!</v>
      </c>
      <c r="F112" t="str">
        <f t="shared" ref="F112:F122" si="12">IF(A112="","",CONCATENATE(D112,E112))</f>
        <v/>
      </c>
    </row>
    <row r="113" spans="1:6" x14ac:dyDescent="0.25">
      <c r="A113" t="str">
        <f t="shared" si="10"/>
        <v/>
      </c>
      <c r="B113" t="str">
        <f>IF('insert SAMPLES'!B113="","",'insert SAMPLES'!B113)</f>
        <v/>
      </c>
      <c r="D113" t="e">
        <f>IF(LEFT(#REF!,2)="25","CytoChip Oligo",IF((OR(RIGHT(#REF!,1)="P",RIGHT(#REF!,1)="F",RIGHT(#REF!,1)="H",RIGHT(#REF!,1)="T")),"CytoChip Single Subarray",IF(RIGHT(#REF!,1)="B","24sure","")))</f>
        <v>#REF!</v>
      </c>
      <c r="E113" t="e">
        <f t="shared" si="11"/>
        <v>#REF!</v>
      </c>
      <c r="F113" t="str">
        <f t="shared" si="12"/>
        <v/>
      </c>
    </row>
    <row r="114" spans="1:6" x14ac:dyDescent="0.25">
      <c r="A114" t="str">
        <f t="shared" si="10"/>
        <v/>
      </c>
      <c r="B114" t="str">
        <f>IF('insert SAMPLES'!B114="","",'insert SAMPLES'!B114)</f>
        <v/>
      </c>
      <c r="D114" t="e">
        <f>IF(LEFT(#REF!,2)="25","CytoChip Oligo",IF((OR(RIGHT(#REF!,1)="P",RIGHT(#REF!,1)="F",RIGHT(#REF!,1)="H",RIGHT(#REF!,1)="T")),"CytoChip Single Subarray",IF(RIGHT(#REF!,1)="B","24sure","")))</f>
        <v>#REF!</v>
      </c>
      <c r="E114" t="e">
        <f t="shared" si="11"/>
        <v>#REF!</v>
      </c>
      <c r="F114" t="str">
        <f t="shared" si="12"/>
        <v/>
      </c>
    </row>
    <row r="115" spans="1:6" x14ac:dyDescent="0.25">
      <c r="A115" t="str">
        <f t="shared" si="10"/>
        <v/>
      </c>
      <c r="B115" t="str">
        <f>IF('insert SAMPLES'!B115="","",'insert SAMPLES'!B115)</f>
        <v/>
      </c>
      <c r="D115" t="e">
        <f>IF(LEFT(#REF!,2)="25","CytoChip Oligo",IF((OR(RIGHT(#REF!,1)="P",RIGHT(#REF!,1)="F",RIGHT(#REF!,1)="H",RIGHT(#REF!,1)="T")),"CytoChip Single Subarray",IF(RIGHT(#REF!,1)="B","24sure","")))</f>
        <v>#REF!</v>
      </c>
      <c r="E115" t="e">
        <f t="shared" si="11"/>
        <v>#REF!</v>
      </c>
      <c r="F115" t="str">
        <f t="shared" si="12"/>
        <v/>
      </c>
    </row>
    <row r="116" spans="1:6" x14ac:dyDescent="0.25">
      <c r="A116" t="str">
        <f t="shared" si="10"/>
        <v/>
      </c>
      <c r="B116" t="str">
        <f>IF('insert SAMPLES'!B116="","",'insert SAMPLES'!B116)</f>
        <v/>
      </c>
      <c r="D116" t="e">
        <f>IF(LEFT(#REF!,2)="25","CytoChip Oligo",IF((OR(RIGHT(#REF!,1)="P",RIGHT(#REF!,1)="F",RIGHT(#REF!,1)="H",RIGHT(#REF!,1)="T")),"CytoChip Single Subarray",IF(RIGHT(#REF!,1)="B","24sure","")))</f>
        <v>#REF!</v>
      </c>
      <c r="E116" t="e">
        <f t="shared" si="11"/>
        <v>#REF!</v>
      </c>
      <c r="F116" t="str">
        <f t="shared" si="12"/>
        <v/>
      </c>
    </row>
    <row r="117" spans="1:6" x14ac:dyDescent="0.25">
      <c r="A117" t="str">
        <f t="shared" si="10"/>
        <v/>
      </c>
      <c r="B117" t="str">
        <f>IF('insert SAMPLES'!B117="","",'insert SAMPLES'!B117)</f>
        <v/>
      </c>
      <c r="D117" t="e">
        <f>IF(LEFT(#REF!,2)="25","CytoChip Oligo",IF((OR(RIGHT(#REF!,1)="P",RIGHT(#REF!,1)="F",RIGHT(#REF!,1)="H",RIGHT(#REF!,1)="T")),"CytoChip Single Subarray",IF(RIGHT(#REF!,1)="B","24sure","")))</f>
        <v>#REF!</v>
      </c>
      <c r="E117" t="e">
        <f t="shared" si="11"/>
        <v>#REF!</v>
      </c>
      <c r="F117" t="str">
        <f t="shared" si="12"/>
        <v/>
      </c>
    </row>
    <row r="118" spans="1:6" x14ac:dyDescent="0.25">
      <c r="A118" t="str">
        <f t="shared" si="10"/>
        <v/>
      </c>
      <c r="B118" t="str">
        <f>IF('insert SAMPLES'!B118="","",'insert SAMPLES'!B118)</f>
        <v/>
      </c>
      <c r="D118" t="e">
        <f>IF(LEFT(#REF!,2)="25","CytoChip Oligo",IF((OR(RIGHT(#REF!,1)="P",RIGHT(#REF!,1)="F",RIGHT(#REF!,1)="H",RIGHT(#REF!,1)="T")),"CytoChip Single Subarray",IF(RIGHT(#REF!,1)="B","24sure","")))</f>
        <v>#REF!</v>
      </c>
      <c r="E118" t="e">
        <f t="shared" si="11"/>
        <v>#REF!</v>
      </c>
      <c r="F118" t="str">
        <f t="shared" si="12"/>
        <v/>
      </c>
    </row>
    <row r="119" spans="1:6" x14ac:dyDescent="0.25">
      <c r="A119" t="str">
        <f t="shared" si="10"/>
        <v/>
      </c>
      <c r="B119" t="str">
        <f>IF('insert SAMPLES'!B119="","",'insert SAMPLES'!B119)</f>
        <v/>
      </c>
      <c r="D119" t="e">
        <f>IF(LEFT(#REF!,2)="25","CytoChip Oligo",IF((OR(RIGHT(#REF!,1)="P",RIGHT(#REF!,1)="F",RIGHT(#REF!,1)="H",RIGHT(#REF!,1)="T")),"CytoChip Single Subarray",IF(RIGHT(#REF!,1)="B","24sure","")))</f>
        <v>#REF!</v>
      </c>
      <c r="E119" t="e">
        <f t="shared" si="11"/>
        <v>#REF!</v>
      </c>
      <c r="F119" t="str">
        <f t="shared" si="12"/>
        <v/>
      </c>
    </row>
    <row r="120" spans="1:6" x14ac:dyDescent="0.25">
      <c r="A120" t="str">
        <f t="shared" si="10"/>
        <v/>
      </c>
      <c r="B120" t="str">
        <f>IF('insert SAMPLES'!B120="","",'insert SAMPLES'!B120)</f>
        <v/>
      </c>
      <c r="D120" t="e">
        <f>IF(LEFT(#REF!,2)="25","CytoChip Oligo",IF((OR(RIGHT(#REF!,1)="P",RIGHT(#REF!,1)="F",RIGHT(#REF!,1)="H",RIGHT(#REF!,1)="T")),"CytoChip Single Subarray",IF(RIGHT(#REF!,1)="B","24sure","")))</f>
        <v>#REF!</v>
      </c>
      <c r="E120" t="e">
        <f t="shared" si="11"/>
        <v>#REF!</v>
      </c>
      <c r="F120" t="str">
        <f t="shared" si="12"/>
        <v/>
      </c>
    </row>
    <row r="121" spans="1:6" x14ac:dyDescent="0.25">
      <c r="A121" t="str">
        <f t="shared" si="10"/>
        <v/>
      </c>
      <c r="B121" t="str">
        <f>IF('insert SAMPLES'!B121="","",'insert SAMPLES'!B121)</f>
        <v/>
      </c>
      <c r="D121" t="e">
        <f>IF(LEFT(#REF!,2)="25","CytoChip Oligo",IF((OR(RIGHT(#REF!,1)="P",RIGHT(#REF!,1)="F",RIGHT(#REF!,1)="H",RIGHT(#REF!,1)="T")),"CytoChip Single Subarray",IF(RIGHT(#REF!,1)="B","24sure","")))</f>
        <v>#REF!</v>
      </c>
      <c r="E121" t="e">
        <f t="shared" si="11"/>
        <v>#REF!</v>
      </c>
      <c r="F121" t="str">
        <f t="shared" si="12"/>
        <v/>
      </c>
    </row>
    <row r="122" spans="1:6" x14ac:dyDescent="0.25">
      <c r="A122" t="str">
        <f t="shared" si="10"/>
        <v/>
      </c>
      <c r="B122" t="str">
        <f>IF('insert SAMPLES'!B122="","",'insert SAMPLES'!B122)</f>
        <v/>
      </c>
      <c r="D122" t="e">
        <f>IF(LEFT(#REF!,2)="25","CytoChip Oligo",IF((OR(RIGHT(#REF!,1)="P",RIGHT(#REF!,1)="F",RIGHT(#REF!,1)="H",RIGHT(#REF!,1)="T")),"CytoChip Single Subarray",IF(RIGHT(#REF!,1)="B","24sure","")))</f>
        <v>#REF!</v>
      </c>
      <c r="E122" t="e">
        <f t="shared" si="11"/>
        <v>#REF!</v>
      </c>
      <c r="F122" t="str">
        <f t="shared" si="12"/>
        <v/>
      </c>
    </row>
  </sheetData>
  <sheetProtection password="CD2F" sheet="1" selectLockedCells="1" selectUn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zoomScale="80" zoomScaleNormal="80" workbookViewId="0">
      <selection activeCell="R7" sqref="R7"/>
    </sheetView>
  </sheetViews>
  <sheetFormatPr defaultRowHeight="15" x14ac:dyDescent="0.25"/>
  <cols>
    <col min="1" max="1" width="14.28515625" customWidth="1"/>
    <col min="4" max="4" width="14.5703125" bestFit="1" customWidth="1"/>
    <col min="5" max="5" width="9.7109375" bestFit="1" customWidth="1"/>
    <col min="6" max="6" width="18.28515625" bestFit="1" customWidth="1"/>
    <col min="7" max="7" width="9.7109375" bestFit="1" customWidth="1"/>
    <col min="8" max="8" width="14.5703125" bestFit="1" customWidth="1"/>
    <col min="9" max="9" width="9.7109375" bestFit="1" customWidth="1"/>
    <col min="10" max="10" width="18.28515625" bestFit="1" customWidth="1"/>
    <col min="11" max="11" width="9.7109375" bestFit="1" customWidth="1"/>
    <col min="12" max="12" width="14.5703125" bestFit="1" customWidth="1"/>
    <col min="13" max="13" width="9.7109375" bestFit="1" customWidth="1"/>
    <col min="14" max="14" width="18.28515625" bestFit="1" customWidth="1"/>
    <col min="15" max="15" width="9.7109375" bestFit="1" customWidth="1"/>
    <col min="16" max="16" width="14.5703125" bestFit="1" customWidth="1"/>
    <col min="17" max="17" width="9.7109375" bestFit="1" customWidth="1"/>
    <col min="18" max="18" width="18.28515625" bestFit="1" customWidth="1"/>
    <col min="19" max="19" width="9.7109375" bestFit="1" customWidth="1"/>
    <col min="20" max="20" width="14.42578125" customWidth="1"/>
  </cols>
  <sheetData>
    <row r="1" spans="1:20" ht="14.45" x14ac:dyDescent="0.3">
      <c r="A1" t="s">
        <v>40</v>
      </c>
      <c r="B1" t="s">
        <v>1</v>
      </c>
      <c r="C1" t="s">
        <v>15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60</v>
      </c>
      <c r="M1" t="s">
        <v>61</v>
      </c>
      <c r="N1" t="s">
        <v>62</v>
      </c>
      <c r="O1" t="s">
        <v>63</v>
      </c>
      <c r="P1" t="s">
        <v>64</v>
      </c>
      <c r="Q1" t="s">
        <v>65</v>
      </c>
      <c r="R1" t="s">
        <v>66</v>
      </c>
      <c r="S1" t="s">
        <v>67</v>
      </c>
      <c r="T1" t="s">
        <v>40</v>
      </c>
    </row>
    <row r="2" spans="1:20" ht="14.45" x14ac:dyDescent="0.3">
      <c r="A2" s="15" t="str">
        <f>IF('insert BARCODES'!B2="","",'insert BARCODES'!B2)</f>
        <v/>
      </c>
      <c r="B2" t="str">
        <f t="shared" ref="B2:B7" si="0">MID(A2,3,5)</f>
        <v/>
      </c>
      <c r="C2" t="str">
        <f t="shared" ref="C2:C7" si="1">RIGHT(A2,5)</f>
        <v/>
      </c>
      <c r="D2" t="str">
        <f>IF(OR(A2="",'insert SAMPLES'!B2=""),"",'unique ID'!B2)</f>
        <v/>
      </c>
      <c r="E2" t="str">
        <f t="shared" ref="E2:E7" si="2">IF(D2="","","reference")</f>
        <v/>
      </c>
      <c r="F2" t="str">
        <f>IF(A2="","",'unique ID'!B3)</f>
        <v/>
      </c>
      <c r="G2" t="str">
        <f t="shared" ref="G2:G7" si="3">IF(F2="","","reference")</f>
        <v/>
      </c>
      <c r="H2" t="str">
        <f>IF(A2="","",'unique ID'!B4)</f>
        <v/>
      </c>
      <c r="I2" t="str">
        <f t="shared" ref="I2:I7" si="4">IF(H2="","","reference")</f>
        <v/>
      </c>
      <c r="J2" t="str">
        <f>IF(A2="","",'unique ID'!B5)</f>
        <v/>
      </c>
      <c r="K2" t="str">
        <f t="shared" ref="K2:K7" si="5">IF(J2="","","reference")</f>
        <v/>
      </c>
      <c r="L2" t="str">
        <f>IF(A2="","",'unique ID'!B6)</f>
        <v/>
      </c>
      <c r="M2" t="str">
        <f t="shared" ref="M2:M7" si="6">IF(L2="","","reference")</f>
        <v/>
      </c>
      <c r="N2" t="str">
        <f>IF(A2="","",'unique ID'!B7)</f>
        <v/>
      </c>
      <c r="O2" t="str">
        <f t="shared" ref="O2:O7" si="7">IF(N2="","","reference")</f>
        <v/>
      </c>
      <c r="P2" t="str">
        <f>IF(A2="","",'unique ID'!B8)</f>
        <v/>
      </c>
      <c r="Q2" t="str">
        <f t="shared" ref="Q2:Q7" si="8">IF(P2="","","reference")</f>
        <v/>
      </c>
      <c r="R2" t="str">
        <f>IF(A2="","",'unique ID'!B9)</f>
        <v/>
      </c>
      <c r="S2" t="str">
        <f t="shared" ref="S2:S7" si="9">IF(R2="","","reference")</f>
        <v/>
      </c>
      <c r="T2" s="15" t="str">
        <f t="shared" ref="T2:T7" si="10">A2</f>
        <v/>
      </c>
    </row>
    <row r="3" spans="1:20" ht="14.45" x14ac:dyDescent="0.3">
      <c r="A3" s="15" t="str">
        <f>IF('insert BARCODES'!B3="","",'insert BARCODES'!B3)</f>
        <v/>
      </c>
      <c r="B3" t="str">
        <f t="shared" si="0"/>
        <v/>
      </c>
      <c r="C3" t="str">
        <f t="shared" si="1"/>
        <v/>
      </c>
      <c r="D3" t="str">
        <f>IF(OR(A3="",'insert SAMPLES'!B10=""),"",'unique ID'!B10)</f>
        <v/>
      </c>
      <c r="E3" t="str">
        <f t="shared" si="2"/>
        <v/>
      </c>
      <c r="F3" t="str">
        <f>IF(A3="","",'unique ID'!B11)</f>
        <v/>
      </c>
      <c r="G3" t="str">
        <f t="shared" si="3"/>
        <v/>
      </c>
      <c r="H3" t="str">
        <f>IF(A3="","",'unique ID'!B12)</f>
        <v/>
      </c>
      <c r="I3" t="str">
        <f t="shared" si="4"/>
        <v/>
      </c>
      <c r="J3" t="str">
        <f>IF(A3="","",'unique ID'!B13)</f>
        <v/>
      </c>
      <c r="K3" t="str">
        <f t="shared" si="5"/>
        <v/>
      </c>
      <c r="L3" t="str">
        <f>IF(A3="","",'unique ID'!B14)</f>
        <v/>
      </c>
      <c r="M3" t="str">
        <f t="shared" si="6"/>
        <v/>
      </c>
      <c r="N3" t="str">
        <f>IF(A3="","",'unique ID'!B15)</f>
        <v/>
      </c>
      <c r="O3" t="str">
        <f t="shared" si="7"/>
        <v/>
      </c>
      <c r="P3" t="str">
        <f>IF(A3="","",'unique ID'!B16)</f>
        <v/>
      </c>
      <c r="Q3" t="str">
        <f t="shared" si="8"/>
        <v/>
      </c>
      <c r="R3" t="str">
        <f>IF(A3="","",'unique ID'!B17)</f>
        <v/>
      </c>
      <c r="S3" t="str">
        <f t="shared" si="9"/>
        <v/>
      </c>
      <c r="T3" s="15" t="str">
        <f t="shared" si="10"/>
        <v/>
      </c>
    </row>
    <row r="4" spans="1:20" ht="14.45" x14ac:dyDescent="0.3">
      <c r="A4" s="15" t="str">
        <f>IF('insert BARCODES'!B4="","",'insert BARCODES'!B4)</f>
        <v/>
      </c>
      <c r="B4" t="str">
        <f t="shared" si="0"/>
        <v/>
      </c>
      <c r="C4" t="str">
        <f t="shared" si="1"/>
        <v/>
      </c>
      <c r="D4" t="str">
        <f>IF(OR(A4="",'insert SAMPLES'!B18=""),"",'unique ID'!B18)</f>
        <v/>
      </c>
      <c r="E4" t="str">
        <f t="shared" si="2"/>
        <v/>
      </c>
      <c r="F4" t="str">
        <f>IF(A4="","",'unique ID'!B19)</f>
        <v/>
      </c>
      <c r="G4" t="str">
        <f t="shared" si="3"/>
        <v/>
      </c>
      <c r="H4" t="str">
        <f>IF(A4="","",'unique ID'!B20)</f>
        <v/>
      </c>
      <c r="I4" t="str">
        <f t="shared" si="4"/>
        <v/>
      </c>
      <c r="J4" t="str">
        <f>IF($A4="","",'unique ID'!B21)</f>
        <v/>
      </c>
      <c r="K4" t="str">
        <f t="shared" si="5"/>
        <v/>
      </c>
      <c r="L4" t="str">
        <f>IF($A4="","",'unique ID'!B22)</f>
        <v/>
      </c>
      <c r="M4" t="str">
        <f t="shared" si="6"/>
        <v/>
      </c>
      <c r="N4" t="str">
        <f>IF($A4="","",'unique ID'!B23)</f>
        <v/>
      </c>
      <c r="O4" t="str">
        <f t="shared" si="7"/>
        <v/>
      </c>
      <c r="P4" t="str">
        <f>IF($A4="","",'unique ID'!B24)</f>
        <v/>
      </c>
      <c r="Q4" t="str">
        <f t="shared" si="8"/>
        <v/>
      </c>
      <c r="R4" t="str">
        <f>IF($A4="","",'unique ID'!B25)</f>
        <v/>
      </c>
      <c r="S4" t="str">
        <f t="shared" si="9"/>
        <v/>
      </c>
      <c r="T4" s="15" t="str">
        <f t="shared" si="10"/>
        <v/>
      </c>
    </row>
    <row r="5" spans="1:20" ht="14.45" x14ac:dyDescent="0.3">
      <c r="A5" s="15" t="str">
        <f>IF('insert BARCODES'!B5="","",'insert BARCODES'!B5)</f>
        <v/>
      </c>
      <c r="B5" t="str">
        <f t="shared" si="0"/>
        <v/>
      </c>
      <c r="C5" t="str">
        <f t="shared" si="1"/>
        <v/>
      </c>
      <c r="D5" t="str">
        <f>IF(OR(A5="",'insert SAMPLES'!B26=""),"",'unique ID'!B26)</f>
        <v/>
      </c>
      <c r="E5" t="str">
        <f t="shared" si="2"/>
        <v/>
      </c>
      <c r="F5" t="str">
        <f>IF(A5="","",'unique ID'!B27)</f>
        <v/>
      </c>
      <c r="G5" t="str">
        <f t="shared" si="3"/>
        <v/>
      </c>
      <c r="H5" t="str">
        <f>IF(A5="","",'unique ID'!B28)</f>
        <v/>
      </c>
      <c r="I5" t="str">
        <f t="shared" si="4"/>
        <v/>
      </c>
      <c r="J5" t="str">
        <f>IF($A5="","",'unique ID'!B29)</f>
        <v/>
      </c>
      <c r="K5" t="str">
        <f t="shared" si="5"/>
        <v/>
      </c>
      <c r="L5" t="str">
        <f>IF($A5="","",'unique ID'!B30)</f>
        <v/>
      </c>
      <c r="M5" t="str">
        <f t="shared" si="6"/>
        <v/>
      </c>
      <c r="N5" t="str">
        <f>IF($A5="","",'unique ID'!B31)</f>
        <v/>
      </c>
      <c r="O5" t="str">
        <f t="shared" si="7"/>
        <v/>
      </c>
      <c r="P5" t="str">
        <f>IF($A5="","",'unique ID'!B32)</f>
        <v/>
      </c>
      <c r="Q5" t="str">
        <f t="shared" si="8"/>
        <v/>
      </c>
      <c r="R5" t="str">
        <f>IF($A5="","",'unique ID'!B33)</f>
        <v/>
      </c>
      <c r="S5" t="str">
        <f t="shared" si="9"/>
        <v/>
      </c>
      <c r="T5" s="15" t="str">
        <f t="shared" si="10"/>
        <v/>
      </c>
    </row>
    <row r="6" spans="1:20" ht="14.45" x14ac:dyDescent="0.3">
      <c r="A6" s="15" t="str">
        <f>IF('insert BARCODES'!B6="","",'insert BARCODES'!B6)</f>
        <v/>
      </c>
      <c r="B6" t="str">
        <f t="shared" si="0"/>
        <v/>
      </c>
      <c r="C6" t="str">
        <f t="shared" si="1"/>
        <v/>
      </c>
      <c r="D6" t="str">
        <f>IF(OR(A6="",'insert SAMPLES'!B34=""),"",'unique ID'!B34)</f>
        <v/>
      </c>
      <c r="E6" t="str">
        <f t="shared" si="2"/>
        <v/>
      </c>
      <c r="F6" t="str">
        <f>IF(A6="","",'unique ID'!B35)</f>
        <v/>
      </c>
      <c r="G6" t="str">
        <f t="shared" si="3"/>
        <v/>
      </c>
      <c r="H6" t="str">
        <f>IF(A6="","",'unique ID'!B36)</f>
        <v/>
      </c>
      <c r="I6" t="str">
        <f t="shared" si="4"/>
        <v/>
      </c>
      <c r="J6" t="str">
        <f>IF($A6="","",'unique ID'!B37)</f>
        <v/>
      </c>
      <c r="K6" t="str">
        <f t="shared" si="5"/>
        <v/>
      </c>
      <c r="L6" t="str">
        <f>IF($A6="","",'unique ID'!B38)</f>
        <v/>
      </c>
      <c r="M6" t="str">
        <f t="shared" si="6"/>
        <v/>
      </c>
      <c r="N6" t="str">
        <f>IF($A6="","",'unique ID'!B39)</f>
        <v/>
      </c>
      <c r="O6" t="str">
        <f t="shared" si="7"/>
        <v/>
      </c>
      <c r="P6" t="str">
        <f>IF($A6="","",'unique ID'!B40)</f>
        <v/>
      </c>
      <c r="Q6" t="str">
        <f t="shared" si="8"/>
        <v/>
      </c>
      <c r="R6" t="str">
        <f>IF($A6="","",'unique ID'!B41)</f>
        <v/>
      </c>
      <c r="S6" t="str">
        <f t="shared" si="9"/>
        <v/>
      </c>
      <c r="T6" s="15" t="str">
        <f t="shared" si="10"/>
        <v/>
      </c>
    </row>
    <row r="7" spans="1:20" ht="14.45" x14ac:dyDescent="0.3">
      <c r="A7" s="15" t="str">
        <f>IF('insert BARCODES'!B7="","",'insert BARCODES'!B7)</f>
        <v/>
      </c>
      <c r="B7" t="str">
        <f t="shared" si="0"/>
        <v/>
      </c>
      <c r="C7" t="str">
        <f t="shared" si="1"/>
        <v/>
      </c>
      <c r="D7" t="str">
        <f>IF(OR(A7="",'insert SAMPLES'!B42=""),"",'unique ID'!B42)</f>
        <v/>
      </c>
      <c r="E7" t="str">
        <f t="shared" si="2"/>
        <v/>
      </c>
      <c r="F7" t="str">
        <f>IF(A7="","",'unique ID'!B43)</f>
        <v/>
      </c>
      <c r="G7" t="str">
        <f t="shared" si="3"/>
        <v/>
      </c>
      <c r="H7" t="str">
        <f>IF(A7="","",'unique ID'!B44)</f>
        <v/>
      </c>
      <c r="I7" t="str">
        <f t="shared" si="4"/>
        <v/>
      </c>
      <c r="J7" t="str">
        <f>IF($A7="","",'unique ID'!B45)</f>
        <v/>
      </c>
      <c r="K7" t="str">
        <f t="shared" si="5"/>
        <v/>
      </c>
      <c r="L7" t="str">
        <f>IF($A7="","",'unique ID'!B46)</f>
        <v/>
      </c>
      <c r="M7" t="str">
        <f t="shared" si="6"/>
        <v/>
      </c>
      <c r="N7" t="str">
        <f>IF($A7="","",'unique ID'!B47)</f>
        <v/>
      </c>
      <c r="O7" t="str">
        <f t="shared" si="7"/>
        <v/>
      </c>
      <c r="P7" t="str">
        <f>IF($A7="","",'unique ID'!B48)</f>
        <v/>
      </c>
      <c r="Q7" t="str">
        <f t="shared" si="8"/>
        <v/>
      </c>
      <c r="R7" t="str">
        <f>IF($A7="","",'unique ID'!B49)</f>
        <v/>
      </c>
      <c r="S7" t="str">
        <f t="shared" si="9"/>
        <v/>
      </c>
      <c r="T7" s="15" t="str">
        <f t="shared" si="10"/>
        <v/>
      </c>
    </row>
    <row r="8" spans="1:20" ht="14.45" x14ac:dyDescent="0.3">
      <c r="A8" s="15" t="s">
        <v>2</v>
      </c>
      <c r="T8" s="15"/>
    </row>
    <row r="9" spans="1:20" ht="14.45" x14ac:dyDescent="0.3">
      <c r="A9" s="15"/>
      <c r="T9" s="15"/>
    </row>
    <row r="10" spans="1:20" ht="14.45" x14ac:dyDescent="0.3">
      <c r="A10" s="15"/>
      <c r="T10" s="15"/>
    </row>
    <row r="11" spans="1:20" ht="14.45" x14ac:dyDescent="0.3">
      <c r="A11" s="15"/>
      <c r="T11" s="15"/>
    </row>
    <row r="12" spans="1:20" ht="14.45" x14ac:dyDescent="0.3">
      <c r="A12" s="15"/>
      <c r="T12" s="15"/>
    </row>
    <row r="13" spans="1:20" ht="14.45" x14ac:dyDescent="0.3">
      <c r="A13" s="15"/>
      <c r="T13" s="15"/>
    </row>
    <row r="14" spans="1:20" ht="14.45" x14ac:dyDescent="0.3">
      <c r="T14" s="15"/>
    </row>
    <row r="15" spans="1:20" ht="14.45" x14ac:dyDescent="0.3">
      <c r="A15" s="15"/>
      <c r="T15" s="15"/>
    </row>
    <row r="16" spans="1:20" ht="14.45" x14ac:dyDescent="0.3">
      <c r="A16" s="15"/>
      <c r="T16" s="15"/>
    </row>
    <row r="17" spans="1:20" ht="14.45" x14ac:dyDescent="0.3">
      <c r="A17" s="15"/>
      <c r="T17" s="15"/>
    </row>
    <row r="18" spans="1:20" ht="14.45" x14ac:dyDescent="0.3">
      <c r="A18" s="15"/>
      <c r="T18" s="15"/>
    </row>
    <row r="19" spans="1:20" ht="14.45" x14ac:dyDescent="0.3">
      <c r="A19" s="15"/>
      <c r="T19" s="15"/>
    </row>
    <row r="20" spans="1:20" ht="14.45" x14ac:dyDescent="0.3">
      <c r="A20" s="15"/>
      <c r="T20" s="15"/>
    </row>
    <row r="21" spans="1:20" ht="14.45" x14ac:dyDescent="0.3">
      <c r="A21" s="15"/>
      <c r="T21" s="15"/>
    </row>
    <row r="22" spans="1:20" ht="14.45" x14ac:dyDescent="0.3">
      <c r="A22" s="15"/>
      <c r="T22" s="15"/>
    </row>
    <row r="23" spans="1:20" ht="14.45" x14ac:dyDescent="0.3">
      <c r="A23" s="15"/>
      <c r="T23" s="15"/>
    </row>
    <row r="24" spans="1:20" ht="14.45" x14ac:dyDescent="0.3">
      <c r="A24" s="15"/>
      <c r="T24" s="15"/>
    </row>
    <row r="25" spans="1:20" ht="14.45" x14ac:dyDescent="0.3">
      <c r="A25" s="15"/>
      <c r="T25" s="15"/>
    </row>
    <row r="26" spans="1:20" ht="14.45" x14ac:dyDescent="0.3">
      <c r="T26" s="15"/>
    </row>
    <row r="27" spans="1:20" ht="14.45" x14ac:dyDescent="0.3">
      <c r="A27" s="15"/>
      <c r="T27" s="15"/>
    </row>
    <row r="28" spans="1:20" ht="14.45" x14ac:dyDescent="0.3">
      <c r="A28" s="15"/>
      <c r="T28" s="15"/>
    </row>
    <row r="29" spans="1:20" ht="14.45" x14ac:dyDescent="0.3">
      <c r="A29" s="15"/>
      <c r="T29" s="15"/>
    </row>
    <row r="30" spans="1:20" ht="14.45" x14ac:dyDescent="0.3">
      <c r="A30" s="15"/>
      <c r="T30" s="15"/>
    </row>
    <row r="31" spans="1:20" ht="14.45" x14ac:dyDescent="0.3">
      <c r="A31" s="15"/>
      <c r="T31" s="15"/>
    </row>
    <row r="32" spans="1:20" ht="14.45" x14ac:dyDescent="0.3">
      <c r="A32" s="15"/>
      <c r="T32" s="15"/>
    </row>
    <row r="33" spans="1:20" ht="14.45" x14ac:dyDescent="0.3">
      <c r="A33" s="15"/>
      <c r="T33" s="15"/>
    </row>
    <row r="34" spans="1:20" ht="14.45" x14ac:dyDescent="0.3">
      <c r="A34" s="15"/>
      <c r="T34" s="15"/>
    </row>
    <row r="35" spans="1:20" ht="14.45" x14ac:dyDescent="0.3">
      <c r="A35" s="15"/>
      <c r="T35" s="15"/>
    </row>
    <row r="36" spans="1:20" ht="14.45" x14ac:dyDescent="0.3">
      <c r="A36" s="15"/>
      <c r="T36" s="15"/>
    </row>
    <row r="37" spans="1:20" ht="14.45" x14ac:dyDescent="0.3">
      <c r="A37" s="15"/>
      <c r="T37" s="15"/>
    </row>
    <row r="38" spans="1:20" ht="14.45" x14ac:dyDescent="0.3">
      <c r="A38" s="15"/>
      <c r="T38" s="15"/>
    </row>
    <row r="39" spans="1:20" ht="14.45" x14ac:dyDescent="0.3">
      <c r="A39" s="15"/>
      <c r="T39" s="15"/>
    </row>
    <row r="40" spans="1:20" ht="14.45" x14ac:dyDescent="0.3">
      <c r="A40" s="15"/>
      <c r="T40" s="15"/>
    </row>
    <row r="41" spans="1:20" ht="14.45" x14ac:dyDescent="0.3">
      <c r="A41" s="15"/>
      <c r="T41" s="15"/>
    </row>
    <row r="42" spans="1:20" ht="14.45" x14ac:dyDescent="0.3">
      <c r="A42" s="15"/>
      <c r="T42" s="15"/>
    </row>
    <row r="43" spans="1:20" ht="14.45" x14ac:dyDescent="0.3">
      <c r="A43" s="15"/>
      <c r="T43" s="15"/>
    </row>
    <row r="44" spans="1:20" x14ac:dyDescent="0.25">
      <c r="A44" s="15"/>
      <c r="T44" s="15"/>
    </row>
    <row r="45" spans="1:20" x14ac:dyDescent="0.25">
      <c r="A45" s="15"/>
      <c r="T45" s="15"/>
    </row>
    <row r="46" spans="1:20" x14ac:dyDescent="0.25">
      <c r="A46" s="15"/>
      <c r="T46" s="15"/>
    </row>
    <row r="47" spans="1:20" x14ac:dyDescent="0.25">
      <c r="A47" s="15"/>
      <c r="T47" s="15"/>
    </row>
    <row r="48" spans="1:20" x14ac:dyDescent="0.25">
      <c r="A48" s="15"/>
      <c r="T48" s="15"/>
    </row>
    <row r="49" spans="1:20" x14ac:dyDescent="0.25">
      <c r="A49" s="15"/>
      <c r="T49" s="15"/>
    </row>
    <row r="50" spans="1:20" x14ac:dyDescent="0.25">
      <c r="A50" s="15"/>
      <c r="T50" s="15"/>
    </row>
    <row r="51" spans="1:20" x14ac:dyDescent="0.25">
      <c r="A51" s="15"/>
      <c r="T51" s="15"/>
    </row>
    <row r="52" spans="1:20" x14ac:dyDescent="0.25">
      <c r="A52" s="15"/>
      <c r="T52" s="15"/>
    </row>
    <row r="53" spans="1:20" x14ac:dyDescent="0.25">
      <c r="A53" s="15"/>
      <c r="T53" s="15"/>
    </row>
    <row r="54" spans="1:20" x14ac:dyDescent="0.25">
      <c r="A54" s="15"/>
      <c r="T54" s="15"/>
    </row>
    <row r="55" spans="1:20" x14ac:dyDescent="0.25">
      <c r="A55" s="15"/>
      <c r="T55" s="15"/>
    </row>
    <row r="56" spans="1:20" x14ac:dyDescent="0.25">
      <c r="A56" s="15"/>
      <c r="T56" s="15"/>
    </row>
    <row r="57" spans="1:20" x14ac:dyDescent="0.25">
      <c r="A57" s="15"/>
      <c r="T57" s="15"/>
    </row>
    <row r="58" spans="1:20" x14ac:dyDescent="0.25">
      <c r="A58" s="15"/>
      <c r="T58" s="15"/>
    </row>
    <row r="59" spans="1:20" x14ac:dyDescent="0.25">
      <c r="A59" s="15"/>
      <c r="T59" s="15"/>
    </row>
    <row r="60" spans="1:20" x14ac:dyDescent="0.25">
      <c r="A60" s="15"/>
      <c r="T60" s="15"/>
    </row>
    <row r="61" spans="1:20" x14ac:dyDescent="0.25">
      <c r="A61" s="15"/>
      <c r="T61" s="15"/>
    </row>
    <row r="62" spans="1:20" x14ac:dyDescent="0.25">
      <c r="A62" s="15"/>
      <c r="T62" s="15"/>
    </row>
    <row r="63" spans="1:20" x14ac:dyDescent="0.25">
      <c r="A63" s="15"/>
      <c r="T63" s="15"/>
    </row>
    <row r="64" spans="1:20" x14ac:dyDescent="0.25">
      <c r="A64" s="15"/>
      <c r="T64" s="15"/>
    </row>
    <row r="65" spans="1:20" x14ac:dyDescent="0.25">
      <c r="A65" s="15"/>
      <c r="T65" s="15"/>
    </row>
    <row r="66" spans="1:20" x14ac:dyDescent="0.25">
      <c r="A66" s="15"/>
      <c r="T66" s="15"/>
    </row>
    <row r="67" spans="1:20" x14ac:dyDescent="0.25">
      <c r="A67" s="15"/>
      <c r="T67" s="15"/>
    </row>
    <row r="68" spans="1:20" x14ac:dyDescent="0.25">
      <c r="A68" s="15"/>
      <c r="T68" s="15"/>
    </row>
    <row r="69" spans="1:20" x14ac:dyDescent="0.25">
      <c r="A69" s="15"/>
      <c r="T69" s="15"/>
    </row>
    <row r="70" spans="1:20" x14ac:dyDescent="0.25">
      <c r="A70" s="15"/>
      <c r="T70" s="15"/>
    </row>
    <row r="71" spans="1:20" x14ac:dyDescent="0.25">
      <c r="A71" s="15"/>
      <c r="T71" s="15"/>
    </row>
    <row r="72" spans="1:20" x14ac:dyDescent="0.25">
      <c r="A72" s="15"/>
      <c r="T72" s="15"/>
    </row>
    <row r="73" spans="1:20" x14ac:dyDescent="0.25">
      <c r="A73" s="15"/>
      <c r="T73" s="15"/>
    </row>
    <row r="74" spans="1:20" x14ac:dyDescent="0.25">
      <c r="A74" s="15"/>
      <c r="T74" s="15"/>
    </row>
    <row r="75" spans="1:20" x14ac:dyDescent="0.25">
      <c r="A75" s="15"/>
      <c r="T75" s="15"/>
    </row>
    <row r="76" spans="1:20" x14ac:dyDescent="0.25">
      <c r="A76" s="15"/>
      <c r="T76" s="15"/>
    </row>
    <row r="77" spans="1:20" x14ac:dyDescent="0.25">
      <c r="A77" s="15"/>
      <c r="T77" s="15"/>
    </row>
    <row r="78" spans="1:20" x14ac:dyDescent="0.25">
      <c r="A78" s="15"/>
      <c r="T78" s="15"/>
    </row>
    <row r="79" spans="1:20" x14ac:dyDescent="0.25">
      <c r="A79" s="15"/>
      <c r="T79" s="15"/>
    </row>
    <row r="80" spans="1:20" x14ac:dyDescent="0.25">
      <c r="A80" s="15"/>
      <c r="T80" s="15"/>
    </row>
    <row r="81" spans="1:20" x14ac:dyDescent="0.25">
      <c r="A81" s="15"/>
      <c r="T81" s="15"/>
    </row>
    <row r="82" spans="1:20" x14ac:dyDescent="0.25">
      <c r="A82" s="15"/>
      <c r="T82" s="15"/>
    </row>
    <row r="83" spans="1:20" x14ac:dyDescent="0.25">
      <c r="A83" s="15"/>
      <c r="T83" s="15"/>
    </row>
    <row r="84" spans="1:20" x14ac:dyDescent="0.25">
      <c r="A84" s="15"/>
      <c r="T84" s="15"/>
    </row>
    <row r="85" spans="1:20" x14ac:dyDescent="0.25">
      <c r="A85" s="15"/>
      <c r="T85" s="15"/>
    </row>
    <row r="86" spans="1:20" x14ac:dyDescent="0.25">
      <c r="A86" s="15"/>
      <c r="T86" s="15"/>
    </row>
    <row r="87" spans="1:20" x14ac:dyDescent="0.25">
      <c r="A87" s="15"/>
      <c r="T87" s="15"/>
    </row>
    <row r="88" spans="1:20" x14ac:dyDescent="0.25">
      <c r="A88" s="15"/>
      <c r="T88" s="15"/>
    </row>
    <row r="89" spans="1:20" x14ac:dyDescent="0.25">
      <c r="A89" s="15"/>
      <c r="T89" s="15"/>
    </row>
    <row r="90" spans="1:20" x14ac:dyDescent="0.25">
      <c r="A90" s="15"/>
      <c r="T90" s="15"/>
    </row>
    <row r="91" spans="1:20" x14ac:dyDescent="0.25">
      <c r="A91" s="15"/>
      <c r="T91" s="15"/>
    </row>
    <row r="92" spans="1:20" x14ac:dyDescent="0.25">
      <c r="A92" s="15"/>
      <c r="T92" s="15"/>
    </row>
    <row r="93" spans="1:20" x14ac:dyDescent="0.25">
      <c r="A93" s="15"/>
      <c r="T93" s="15"/>
    </row>
    <row r="94" spans="1:20" x14ac:dyDescent="0.25">
      <c r="A94" s="15"/>
      <c r="T94" s="15"/>
    </row>
    <row r="95" spans="1:20" x14ac:dyDescent="0.25">
      <c r="A95" s="15"/>
      <c r="T95" s="15"/>
    </row>
    <row r="96" spans="1:20" x14ac:dyDescent="0.25">
      <c r="A96" s="15"/>
      <c r="T96" s="15"/>
    </row>
  </sheetData>
  <sheetProtection password="CD2F" sheet="1" selectLockedCells="1" selectUnlockedCell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showGridLines="0" zoomScale="70" zoomScaleNormal="70" zoomScaleSheetLayoutView="68" workbookViewId="0"/>
  </sheetViews>
  <sheetFormatPr defaultColWidth="9.140625" defaultRowHeight="15" x14ac:dyDescent="0.25"/>
  <cols>
    <col min="1" max="1" width="10.5703125" style="2" customWidth="1"/>
    <col min="2" max="13" width="16.28515625" style="2" customWidth="1"/>
    <col min="14" max="15" width="15.5703125" style="2" customWidth="1"/>
    <col min="16" max="16" width="8.5703125" style="2" bestFit="1" customWidth="1"/>
    <col min="17" max="16384" width="9.140625" style="2"/>
  </cols>
  <sheetData>
    <row r="1" spans="1:16" ht="22.5" customHeight="1" x14ac:dyDescent="0.3">
      <c r="A1" s="4" t="s">
        <v>16</v>
      </c>
    </row>
    <row r="2" spans="1:16" s="16" customFormat="1" ht="15.6" x14ac:dyDescent="0.3">
      <c r="B2" s="16">
        <v>1</v>
      </c>
      <c r="C2" s="16">
        <v>2</v>
      </c>
      <c r="D2" s="16">
        <v>3</v>
      </c>
      <c r="E2" s="16">
        <v>4</v>
      </c>
      <c r="F2" s="16">
        <v>5</v>
      </c>
      <c r="G2" s="16">
        <v>6</v>
      </c>
      <c r="H2" s="16">
        <v>7</v>
      </c>
      <c r="I2" s="16">
        <v>8</v>
      </c>
      <c r="J2" s="16">
        <v>9</v>
      </c>
      <c r="K2" s="16">
        <v>10</v>
      </c>
      <c r="L2" s="16">
        <v>11</v>
      </c>
      <c r="M2" s="16">
        <v>12</v>
      </c>
    </row>
    <row r="3" spans="1:16" s="9" customFormat="1" ht="27.75" customHeight="1" x14ac:dyDescent="0.3">
      <c r="A3" s="9" t="s">
        <v>3</v>
      </c>
      <c r="B3" s="39" t="str">
        <f>IF(LAYOUT!D2="","",LAYOUT!D2)</f>
        <v/>
      </c>
      <c r="C3" s="39" t="str">
        <f>IF(LAYOUT!F2="","",LAYOUT!F2)</f>
        <v/>
      </c>
      <c r="D3" s="39" t="str">
        <f>IF(LAYOUT!H2="","",LAYOUT!H2)</f>
        <v/>
      </c>
      <c r="E3" s="39" t="str">
        <f>IF(LAYOUT!J2="","",LAYOUT!J2)</f>
        <v/>
      </c>
      <c r="F3" s="39" t="str">
        <f>IF(LAYOUT!L2="","",LAYOUT!L2)</f>
        <v/>
      </c>
      <c r="G3" s="39" t="str">
        <f>IF(LAYOUT!N2="","",LAYOUT!N2)</f>
        <v/>
      </c>
      <c r="H3" s="39" t="str">
        <f>IF(LAYOUT!P2="","",LAYOUT!P2)</f>
        <v/>
      </c>
      <c r="I3" s="39" t="str">
        <f>IF(LAYOUT!R2="","",LAYOUT!R2)</f>
        <v/>
      </c>
      <c r="J3" s="39" t="str">
        <f>IF(LAYOUT!D3="","",LAYOUT!D3)</f>
        <v/>
      </c>
      <c r="K3" s="39" t="str">
        <f>IF(LAYOUT!F3="","",LAYOUT!F3)</f>
        <v/>
      </c>
      <c r="L3" s="39" t="str">
        <f>IF(LAYOUT!H3="","",LAYOUT!H3)</f>
        <v/>
      </c>
      <c r="M3" s="39" t="str">
        <f>IF(LAYOUT!J3="","",LAYOUT!J3)</f>
        <v/>
      </c>
      <c r="N3" s="9" t="s">
        <v>13</v>
      </c>
      <c r="P3" s="2"/>
    </row>
    <row r="4" spans="1:16" s="9" customFormat="1" ht="27.75" customHeight="1" x14ac:dyDescent="0.3">
      <c r="A4" s="9" t="s">
        <v>4</v>
      </c>
      <c r="B4" s="40" t="str">
        <f>IF(B3="","","reference")</f>
        <v/>
      </c>
      <c r="C4" s="40" t="str">
        <f t="shared" ref="C4:M4" si="0">IF(C3="","","reference")</f>
        <v/>
      </c>
      <c r="D4" s="40" t="str">
        <f t="shared" si="0"/>
        <v/>
      </c>
      <c r="E4" s="40" t="str">
        <f t="shared" si="0"/>
        <v/>
      </c>
      <c r="F4" s="40" t="str">
        <f t="shared" si="0"/>
        <v/>
      </c>
      <c r="G4" s="40" t="str">
        <f t="shared" si="0"/>
        <v/>
      </c>
      <c r="H4" s="40" t="str">
        <f t="shared" si="0"/>
        <v/>
      </c>
      <c r="I4" s="40" t="str">
        <f t="shared" si="0"/>
        <v/>
      </c>
      <c r="J4" s="40" t="str">
        <f t="shared" si="0"/>
        <v/>
      </c>
      <c r="K4" s="40" t="str">
        <f t="shared" si="0"/>
        <v/>
      </c>
      <c r="L4" s="40" t="str">
        <f t="shared" si="0"/>
        <v/>
      </c>
      <c r="M4" s="40" t="str">
        <f t="shared" si="0"/>
        <v/>
      </c>
      <c r="N4" s="9" t="s">
        <v>14</v>
      </c>
    </row>
    <row r="5" spans="1:16" s="9" customFormat="1" ht="27.75" customHeight="1" x14ac:dyDescent="0.3">
      <c r="A5" s="9" t="s">
        <v>5</v>
      </c>
      <c r="B5" s="39" t="str">
        <f>IF(LAYOUT!L3="","",LAYOUT!L3)</f>
        <v/>
      </c>
      <c r="C5" s="39" t="str">
        <f>IF(LAYOUT!N3="","",LAYOUT!N3)</f>
        <v/>
      </c>
      <c r="D5" s="39" t="str">
        <f>IF(LAYOUT!P3="","",LAYOUT!P3)</f>
        <v/>
      </c>
      <c r="E5" s="39" t="str">
        <f>IF(LAYOUT!R3="","",LAYOUT!R3)</f>
        <v/>
      </c>
      <c r="F5" s="39" t="str">
        <f>IF(LAYOUT!D4="","",LAYOUT!D4)</f>
        <v/>
      </c>
      <c r="G5" s="39" t="str">
        <f>IF(LAYOUT!F4="","",LAYOUT!F4)</f>
        <v/>
      </c>
      <c r="H5" s="39" t="str">
        <f>IF(LAYOUT!H4="","",LAYOUT!H4)</f>
        <v/>
      </c>
      <c r="I5" s="39" t="str">
        <f>IF(LAYOUT!J4="","",LAYOUT!J4)</f>
        <v/>
      </c>
      <c r="J5" s="39" t="str">
        <f>IF(LAYOUT!L4="","",LAYOUT!L4)</f>
        <v/>
      </c>
      <c r="K5" s="39" t="str">
        <f>IF(LAYOUT!N4="","",LAYOUT!N4)</f>
        <v/>
      </c>
      <c r="L5" s="39" t="str">
        <f>IF(LAYOUT!P4="","",LAYOUT!P4)</f>
        <v/>
      </c>
      <c r="M5" s="39" t="str">
        <f>IF(LAYOUT!R4="","",LAYOUT!R4)</f>
        <v/>
      </c>
      <c r="N5" s="9" t="s">
        <v>13</v>
      </c>
      <c r="P5" s="2"/>
    </row>
    <row r="6" spans="1:16" s="9" customFormat="1" ht="27.75" customHeight="1" x14ac:dyDescent="0.3">
      <c r="A6" s="9" t="s">
        <v>6</v>
      </c>
      <c r="B6" s="40" t="str">
        <f>IF(B5="","","reference")</f>
        <v/>
      </c>
      <c r="C6" s="40" t="str">
        <f t="shared" ref="C6:M6" si="1">IF(C5="","","reference")</f>
        <v/>
      </c>
      <c r="D6" s="40" t="str">
        <f t="shared" si="1"/>
        <v/>
      </c>
      <c r="E6" s="40" t="str">
        <f t="shared" si="1"/>
        <v/>
      </c>
      <c r="F6" s="40" t="str">
        <f t="shared" si="1"/>
        <v/>
      </c>
      <c r="G6" s="40" t="str">
        <f t="shared" si="1"/>
        <v/>
      </c>
      <c r="H6" s="40" t="str">
        <f t="shared" si="1"/>
        <v/>
      </c>
      <c r="I6" s="40" t="str">
        <f t="shared" si="1"/>
        <v/>
      </c>
      <c r="J6" s="40" t="str">
        <f t="shared" si="1"/>
        <v/>
      </c>
      <c r="K6" s="40" t="str">
        <f t="shared" si="1"/>
        <v/>
      </c>
      <c r="L6" s="40" t="str">
        <f t="shared" si="1"/>
        <v/>
      </c>
      <c r="M6" s="40" t="str">
        <f t="shared" si="1"/>
        <v/>
      </c>
      <c r="N6" s="9" t="s">
        <v>14</v>
      </c>
      <c r="P6" s="2"/>
    </row>
    <row r="7" spans="1:16" s="9" customFormat="1" ht="27.75" customHeight="1" x14ac:dyDescent="0.3">
      <c r="A7" s="9" t="s">
        <v>7</v>
      </c>
      <c r="B7" s="39" t="str">
        <f>IF(LAYOUT!D5="","",LAYOUT!D5)</f>
        <v/>
      </c>
      <c r="C7" s="39" t="str">
        <f>IF(LAYOUT!F5="","",LAYOUT!F5)</f>
        <v/>
      </c>
      <c r="D7" s="39" t="str">
        <f>IF(LAYOUT!H5="","",LAYOUT!H5)</f>
        <v/>
      </c>
      <c r="E7" s="39" t="str">
        <f>IF(LAYOUT!J5="","",LAYOUT!J5)</f>
        <v/>
      </c>
      <c r="F7" s="39" t="str">
        <f>IF(LAYOUT!L5="","",LAYOUT!L5)</f>
        <v/>
      </c>
      <c r="G7" s="39" t="str">
        <f>IF(LAYOUT!N5="","",LAYOUT!N5)</f>
        <v/>
      </c>
      <c r="H7" s="39" t="str">
        <f>IF(LAYOUT!P5="","",LAYOUT!P5)</f>
        <v/>
      </c>
      <c r="I7" s="39" t="str">
        <f>IF(LAYOUT!R5="","",LAYOUT!R5)</f>
        <v/>
      </c>
      <c r="J7" s="39" t="str">
        <f>IF(LAYOUT!D6="","",LAYOUT!D6)</f>
        <v/>
      </c>
      <c r="K7" s="39" t="str">
        <f>IF(LAYOUT!F6="","",LAYOUT!F6)</f>
        <v/>
      </c>
      <c r="L7" s="39" t="str">
        <f>IF(LAYOUT!H6="","",LAYOUT!H6)</f>
        <v/>
      </c>
      <c r="M7" s="39" t="str">
        <f>IF(LAYOUT!J6="","",LAYOUT!J6)</f>
        <v/>
      </c>
      <c r="N7" s="9" t="s">
        <v>13</v>
      </c>
      <c r="P7" s="2"/>
    </row>
    <row r="8" spans="1:16" s="9" customFormat="1" ht="27.75" customHeight="1" x14ac:dyDescent="0.3">
      <c r="A8" s="9" t="s">
        <v>8</v>
      </c>
      <c r="B8" s="40" t="str">
        <f t="shared" ref="B8:M8" si="2">IF(B7="","","reference")</f>
        <v/>
      </c>
      <c r="C8" s="40" t="str">
        <f t="shared" si="2"/>
        <v/>
      </c>
      <c r="D8" s="40" t="str">
        <f t="shared" si="2"/>
        <v/>
      </c>
      <c r="E8" s="40" t="str">
        <f t="shared" si="2"/>
        <v/>
      </c>
      <c r="F8" s="40" t="str">
        <f t="shared" si="2"/>
        <v/>
      </c>
      <c r="G8" s="40" t="str">
        <f t="shared" si="2"/>
        <v/>
      </c>
      <c r="H8" s="40" t="str">
        <f t="shared" si="2"/>
        <v/>
      </c>
      <c r="I8" s="40" t="str">
        <f t="shared" si="2"/>
        <v/>
      </c>
      <c r="J8" s="40" t="str">
        <f t="shared" si="2"/>
        <v/>
      </c>
      <c r="K8" s="40" t="str">
        <f t="shared" si="2"/>
        <v/>
      </c>
      <c r="L8" s="40" t="str">
        <f t="shared" si="2"/>
        <v/>
      </c>
      <c r="M8" s="40" t="str">
        <f t="shared" si="2"/>
        <v/>
      </c>
      <c r="N8" s="9" t="s">
        <v>14</v>
      </c>
      <c r="P8" s="2"/>
    </row>
    <row r="9" spans="1:16" s="9" customFormat="1" ht="27.75" customHeight="1" x14ac:dyDescent="0.3">
      <c r="A9" s="9" t="s">
        <v>9</v>
      </c>
      <c r="B9" s="39" t="str">
        <f>IF(LAYOUT!L6="","",LAYOUT!L6)</f>
        <v/>
      </c>
      <c r="C9" s="39" t="str">
        <f>IF(LAYOUT!N6="","",LAYOUT!N6)</f>
        <v/>
      </c>
      <c r="D9" s="39" t="str">
        <f>IF(LAYOUT!P6="","",LAYOUT!P6)</f>
        <v/>
      </c>
      <c r="E9" s="39" t="str">
        <f>IF(LAYOUT!R6="","",LAYOUT!R6)</f>
        <v/>
      </c>
      <c r="F9" s="39" t="str">
        <f>IF(LAYOUT!D7="","",LAYOUT!D7)</f>
        <v/>
      </c>
      <c r="G9" s="39" t="str">
        <f>IF(LAYOUT!F7="","",LAYOUT!F7)</f>
        <v/>
      </c>
      <c r="H9" s="39" t="str">
        <f>IF(LAYOUT!H7="","",LAYOUT!H7)</f>
        <v/>
      </c>
      <c r="I9" s="39" t="str">
        <f>IF(LAYOUT!J7="","",LAYOUT!J7)</f>
        <v/>
      </c>
      <c r="J9" s="39" t="str">
        <f>IF(LAYOUT!L7="","",LAYOUT!L7)</f>
        <v/>
      </c>
      <c r="K9" s="39" t="str">
        <f>IF(LAYOUT!N7="","",LAYOUT!N7)</f>
        <v/>
      </c>
      <c r="L9" s="39" t="str">
        <f>IF(LAYOUT!P7="","",LAYOUT!P7)</f>
        <v/>
      </c>
      <c r="M9" s="39" t="str">
        <f>IF(LAYOUT!R7="","",LAYOUT!R7)</f>
        <v/>
      </c>
      <c r="N9" s="9" t="s">
        <v>13</v>
      </c>
      <c r="P9" s="2"/>
    </row>
    <row r="10" spans="1:16" s="9" customFormat="1" ht="27.75" customHeight="1" x14ac:dyDescent="0.3">
      <c r="A10" s="9" t="s">
        <v>10</v>
      </c>
      <c r="B10" s="40" t="str">
        <f t="shared" ref="B10:M10" si="3">IF(B9="","","reference")</f>
        <v/>
      </c>
      <c r="C10" s="40" t="str">
        <f t="shared" si="3"/>
        <v/>
      </c>
      <c r="D10" s="40" t="str">
        <f t="shared" si="3"/>
        <v/>
      </c>
      <c r="E10" s="40" t="str">
        <f t="shared" si="3"/>
        <v/>
      </c>
      <c r="F10" s="40" t="str">
        <f t="shared" si="3"/>
        <v/>
      </c>
      <c r="G10" s="40" t="str">
        <f t="shared" si="3"/>
        <v/>
      </c>
      <c r="H10" s="40" t="str">
        <f t="shared" si="3"/>
        <v/>
      </c>
      <c r="I10" s="40" t="str">
        <f t="shared" si="3"/>
        <v/>
      </c>
      <c r="J10" s="40" t="str">
        <f t="shared" si="3"/>
        <v/>
      </c>
      <c r="K10" s="40" t="str">
        <f t="shared" si="3"/>
        <v/>
      </c>
      <c r="L10" s="40" t="str">
        <f t="shared" si="3"/>
        <v/>
      </c>
      <c r="M10" s="40" t="str">
        <f t="shared" si="3"/>
        <v/>
      </c>
      <c r="N10" s="9" t="s">
        <v>14</v>
      </c>
      <c r="P10" s="2"/>
    </row>
    <row r="11" spans="1:16" ht="14.45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6" ht="14.45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6" ht="15.6" x14ac:dyDescent="0.3">
      <c r="A13" s="5" t="s">
        <v>69</v>
      </c>
      <c r="B13" s="3"/>
      <c r="C13" s="3"/>
      <c r="D13" s="3"/>
      <c r="E13" s="3"/>
      <c r="F13" s="3"/>
      <c r="G13" s="3"/>
      <c r="H13" s="3"/>
      <c r="I13" s="3"/>
      <c r="J13" s="3"/>
    </row>
    <row r="14" spans="1:16" thickBot="1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6" ht="18.95" customHeight="1" x14ac:dyDescent="0.3">
      <c r="A15" s="35"/>
      <c r="B15" s="17" t="str">
        <f>I3</f>
        <v/>
      </c>
      <c r="C15" s="17" t="str">
        <f>H3</f>
        <v/>
      </c>
      <c r="E15" s="17" t="str">
        <f>E5</f>
        <v/>
      </c>
      <c r="F15" s="17" t="str">
        <f>D5</f>
        <v/>
      </c>
      <c r="G15" s="3"/>
      <c r="H15" s="17" t="str">
        <f>M5</f>
        <v/>
      </c>
      <c r="I15" s="17" t="str">
        <f>L5</f>
        <v/>
      </c>
    </row>
    <row r="16" spans="1:16" ht="18.95" customHeight="1" x14ac:dyDescent="0.3">
      <c r="A16" s="35"/>
      <c r="B16" s="21" t="s">
        <v>10</v>
      </c>
      <c r="C16" s="21" t="s">
        <v>9</v>
      </c>
      <c r="E16" s="21" t="s">
        <v>10</v>
      </c>
      <c r="F16" s="21" t="s">
        <v>9</v>
      </c>
      <c r="G16" s="3"/>
      <c r="H16" s="21" t="s">
        <v>10</v>
      </c>
      <c r="I16" s="21" t="s">
        <v>9</v>
      </c>
      <c r="J16" s="6"/>
    </row>
    <row r="17" spans="1:15" ht="18.95" customHeight="1" thickBot="1" x14ac:dyDescent="0.35">
      <c r="A17" s="6"/>
      <c r="B17" s="19" t="str">
        <f>I4</f>
        <v/>
      </c>
      <c r="C17" s="19" t="str">
        <f>H4</f>
        <v/>
      </c>
      <c r="E17" s="19" t="str">
        <f>E6</f>
        <v/>
      </c>
      <c r="F17" s="19" t="str">
        <f>D6</f>
        <v/>
      </c>
      <c r="H17" s="19" t="str">
        <f>M6</f>
        <v/>
      </c>
      <c r="I17" s="19" t="str">
        <f>L6</f>
        <v/>
      </c>
      <c r="J17" s="6"/>
      <c r="K17" s="44"/>
      <c r="L17" s="45" t="s">
        <v>78</v>
      </c>
      <c r="M17" s="45"/>
      <c r="N17" s="44"/>
      <c r="O17" s="44"/>
    </row>
    <row r="18" spans="1:15" ht="18.95" customHeight="1" thickBot="1" x14ac:dyDescent="0.4">
      <c r="A18" s="6"/>
      <c r="J18" s="6"/>
      <c r="K18" s="46"/>
      <c r="L18" s="45" t="s">
        <v>13</v>
      </c>
      <c r="M18" s="45"/>
      <c r="N18" s="45" t="s">
        <v>14</v>
      </c>
      <c r="O18" s="45"/>
    </row>
    <row r="19" spans="1:15" ht="18.95" customHeight="1" x14ac:dyDescent="0.35">
      <c r="A19" s="6"/>
      <c r="B19" s="18" t="str">
        <f>G3</f>
        <v/>
      </c>
      <c r="C19" s="18" t="str">
        <f>F3</f>
        <v/>
      </c>
      <c r="E19" s="18" t="str">
        <f>C5</f>
        <v/>
      </c>
      <c r="F19" s="18" t="str">
        <f>B5</f>
        <v/>
      </c>
      <c r="H19" s="18" t="str">
        <f>K5</f>
        <v/>
      </c>
      <c r="I19" s="18" t="str">
        <f>J5</f>
        <v/>
      </c>
      <c r="J19" s="6"/>
      <c r="K19" s="46"/>
      <c r="L19" s="47" t="s">
        <v>70</v>
      </c>
      <c r="M19" s="48" t="str">
        <f>CONCATENATE("X",'insert BARCODES'!J4,"*")</f>
        <v>X0*</v>
      </c>
      <c r="N19" s="47" t="s">
        <v>70</v>
      </c>
      <c r="O19" s="48" t="str">
        <f>CONCATENATE("X",'insert BARCODES'!J4,"*")</f>
        <v>X0*</v>
      </c>
    </row>
    <row r="20" spans="1:15" ht="18.95" customHeight="1" x14ac:dyDescent="0.35">
      <c r="A20" s="6"/>
      <c r="B20" s="21" t="s">
        <v>8</v>
      </c>
      <c r="C20" s="21" t="s">
        <v>7</v>
      </c>
      <c r="E20" s="21" t="s">
        <v>8</v>
      </c>
      <c r="F20" s="21" t="s">
        <v>7</v>
      </c>
      <c r="H20" s="21" t="s">
        <v>8</v>
      </c>
      <c r="I20" s="21" t="s">
        <v>7</v>
      </c>
      <c r="J20" s="6"/>
      <c r="K20" s="62" t="s">
        <v>71</v>
      </c>
      <c r="L20" s="49">
        <v>5</v>
      </c>
      <c r="M20" s="50">
        <f>(L20*'insert BARCODES'!$J$4)*1.05</f>
        <v>0</v>
      </c>
      <c r="N20" s="51">
        <v>5</v>
      </c>
      <c r="O20" s="50">
        <f>(N20*'insert BARCODES'!$J$4)*1.05</f>
        <v>0</v>
      </c>
    </row>
    <row r="21" spans="1:15" ht="18.95" customHeight="1" thickBot="1" x14ac:dyDescent="0.4">
      <c r="A21" s="6"/>
      <c r="B21" s="20" t="str">
        <f>G4</f>
        <v/>
      </c>
      <c r="C21" s="20" t="str">
        <f>F4</f>
        <v/>
      </c>
      <c r="E21" s="20" t="str">
        <f>C6</f>
        <v/>
      </c>
      <c r="F21" s="20" t="str">
        <f>B6</f>
        <v/>
      </c>
      <c r="H21" s="20" t="str">
        <f>K6</f>
        <v/>
      </c>
      <c r="I21" s="20" t="str">
        <f>J6</f>
        <v/>
      </c>
      <c r="J21" s="6"/>
      <c r="K21" s="62" t="s">
        <v>72</v>
      </c>
      <c r="L21" s="49">
        <v>2.5</v>
      </c>
      <c r="M21" s="50">
        <f>(L21*'insert BARCODES'!$J$4)*1.05</f>
        <v>0</v>
      </c>
      <c r="N21" s="51">
        <v>2.5</v>
      </c>
      <c r="O21" s="50">
        <f>(N21*'insert BARCODES'!$J$4)*1.05</f>
        <v>0</v>
      </c>
    </row>
    <row r="22" spans="1:15" ht="18.95" customHeight="1" thickBot="1" x14ac:dyDescent="0.4">
      <c r="A22" s="6"/>
      <c r="B22" s="3"/>
      <c r="C22" s="3"/>
      <c r="E22" s="3"/>
      <c r="F22" s="3"/>
      <c r="H22" s="3"/>
      <c r="I22" s="3"/>
      <c r="J22" s="6"/>
      <c r="K22" s="62" t="s">
        <v>73</v>
      </c>
      <c r="L22" s="49">
        <v>1.5</v>
      </c>
      <c r="M22" s="50">
        <f>(L22*'insert BARCODES'!$J$4)*1.05</f>
        <v>0</v>
      </c>
      <c r="N22" s="52" t="s">
        <v>76</v>
      </c>
      <c r="O22" s="53" t="s">
        <v>76</v>
      </c>
    </row>
    <row r="23" spans="1:15" ht="18.95" customHeight="1" x14ac:dyDescent="0.35">
      <c r="A23" s="35"/>
      <c r="B23" s="17" t="str">
        <f>E3</f>
        <v/>
      </c>
      <c r="C23" s="17" t="str">
        <f>D3</f>
        <v/>
      </c>
      <c r="E23" s="17" t="str">
        <f>M3</f>
        <v/>
      </c>
      <c r="F23" s="17" t="str">
        <f>L3</f>
        <v/>
      </c>
      <c r="G23" s="3"/>
      <c r="H23" s="17" t="str">
        <f>I5</f>
        <v/>
      </c>
      <c r="I23" s="17" t="str">
        <f>H5</f>
        <v/>
      </c>
      <c r="J23" s="6"/>
      <c r="K23" s="62" t="s">
        <v>74</v>
      </c>
      <c r="L23" s="54" t="s">
        <v>76</v>
      </c>
      <c r="M23" s="53" t="s">
        <v>76</v>
      </c>
      <c r="N23" s="51">
        <v>1.5</v>
      </c>
      <c r="O23" s="50">
        <f>(N23*'insert BARCODES'!$J$4)*1.05</f>
        <v>0</v>
      </c>
    </row>
    <row r="24" spans="1:15" ht="18.95" customHeight="1" thickBot="1" x14ac:dyDescent="0.4">
      <c r="A24" s="35"/>
      <c r="B24" s="21" t="s">
        <v>6</v>
      </c>
      <c r="C24" s="21" t="s">
        <v>5</v>
      </c>
      <c r="E24" s="21" t="s">
        <v>6</v>
      </c>
      <c r="F24" s="21" t="s">
        <v>5</v>
      </c>
      <c r="G24" s="3"/>
      <c r="H24" s="21" t="s">
        <v>6</v>
      </c>
      <c r="I24" s="21" t="s">
        <v>5</v>
      </c>
      <c r="J24" s="6"/>
      <c r="K24" s="62" t="s">
        <v>79</v>
      </c>
      <c r="L24" s="59">
        <v>0.5</v>
      </c>
      <c r="M24" s="60">
        <f>(L24*'insert BARCODES'!$J$4)*1.05</f>
        <v>0</v>
      </c>
      <c r="N24" s="61">
        <v>0.5</v>
      </c>
      <c r="O24" s="60">
        <f>(N24*'insert BARCODES'!$J$4)*1.05</f>
        <v>0</v>
      </c>
    </row>
    <row r="25" spans="1:15" ht="18.95" customHeight="1" thickTop="1" thickBot="1" x14ac:dyDescent="0.4">
      <c r="A25" s="6"/>
      <c r="B25" s="19" t="str">
        <f>E4</f>
        <v/>
      </c>
      <c r="C25" s="19" t="str">
        <f>D4</f>
        <v/>
      </c>
      <c r="E25" s="19" t="str">
        <f>M4</f>
        <v/>
      </c>
      <c r="F25" s="19" t="str">
        <f>L4</f>
        <v/>
      </c>
      <c r="H25" s="19" t="str">
        <f>I6</f>
        <v/>
      </c>
      <c r="I25" s="19" t="str">
        <f>H6</f>
        <v/>
      </c>
      <c r="J25" s="6"/>
      <c r="K25" s="62" t="s">
        <v>75</v>
      </c>
      <c r="L25" s="55">
        <v>9.5</v>
      </c>
      <c r="M25" s="56">
        <f>(L25*'insert BARCODES'!$J$4)</f>
        <v>0</v>
      </c>
      <c r="N25" s="57">
        <v>9.5</v>
      </c>
      <c r="O25" s="56">
        <f>(N25*'insert BARCODES'!$J$4)</f>
        <v>0</v>
      </c>
    </row>
    <row r="26" spans="1:15" ht="18.95" customHeight="1" thickBot="1" x14ac:dyDescent="0.4">
      <c r="A26" s="6"/>
      <c r="J26" s="6"/>
      <c r="K26" s="46"/>
      <c r="L26" s="46"/>
      <c r="N26" s="58" t="s">
        <v>77</v>
      </c>
    </row>
    <row r="27" spans="1:15" ht="18.95" customHeight="1" x14ac:dyDescent="0.3">
      <c r="A27" s="6"/>
      <c r="B27" s="18" t="str">
        <f>C3</f>
        <v/>
      </c>
      <c r="C27" s="18" t="str">
        <f>B3</f>
        <v/>
      </c>
      <c r="E27" s="18" t="str">
        <f>K3</f>
        <v/>
      </c>
      <c r="F27" s="18" t="str">
        <f>J3</f>
        <v/>
      </c>
      <c r="H27" s="18" t="str">
        <f>G5</f>
        <v/>
      </c>
      <c r="I27" s="18" t="str">
        <f>F5</f>
        <v/>
      </c>
      <c r="J27" s="6"/>
    </row>
    <row r="28" spans="1:15" ht="18.95" customHeight="1" x14ac:dyDescent="0.3">
      <c r="A28" s="6"/>
      <c r="B28" s="21" t="s">
        <v>4</v>
      </c>
      <c r="C28" s="21" t="s">
        <v>3</v>
      </c>
      <c r="E28" s="21" t="s">
        <v>4</v>
      </c>
      <c r="F28" s="21" t="s">
        <v>3</v>
      </c>
      <c r="H28" s="21" t="s">
        <v>4</v>
      </c>
      <c r="I28" s="21" t="s">
        <v>3</v>
      </c>
      <c r="J28" s="6"/>
    </row>
    <row r="29" spans="1:15" ht="18.95" customHeight="1" thickBot="1" x14ac:dyDescent="0.35">
      <c r="A29" s="6"/>
      <c r="B29" s="20" t="str">
        <f>C4</f>
        <v/>
      </c>
      <c r="C29" s="20" t="str">
        <f>B4</f>
        <v/>
      </c>
      <c r="E29" s="20" t="str">
        <f>K4</f>
        <v/>
      </c>
      <c r="F29" s="20" t="str">
        <f>J4</f>
        <v/>
      </c>
      <c r="H29" s="20" t="str">
        <f>G6</f>
        <v/>
      </c>
      <c r="I29" s="20" t="str">
        <f>F6</f>
        <v/>
      </c>
      <c r="J29" s="6"/>
    </row>
    <row r="30" spans="1:15" ht="18.95" customHeight="1" x14ac:dyDescent="0.3">
      <c r="A30" s="6"/>
      <c r="J30" s="6"/>
    </row>
    <row r="31" spans="1:15" ht="18.95" customHeight="1" x14ac:dyDescent="0.3">
      <c r="A31" s="6"/>
      <c r="B31" s="29" t="str">
        <f>IF(LAYOUT!A2="","",LAYOUT!A2)</f>
        <v/>
      </c>
      <c r="C31" s="34"/>
      <c r="D31" s="41"/>
      <c r="E31" s="29" t="str">
        <f>IF(LAYOUT!A3="","",LAYOUT!A3)</f>
        <v/>
      </c>
      <c r="F31" s="29"/>
      <c r="G31" s="42"/>
      <c r="H31" s="29" t="str">
        <f>IF(LAYOUT!A4="","",LAYOUT!A4)</f>
        <v/>
      </c>
      <c r="I31" s="29"/>
      <c r="N31" s="43"/>
    </row>
    <row r="32" spans="1:15" ht="18.95" customHeight="1" x14ac:dyDescent="0.3">
      <c r="A32" s="6"/>
      <c r="E32" s="6"/>
    </row>
    <row r="33" spans="1:15" thickBot="1" x14ac:dyDescent="0.35">
      <c r="A33" s="6"/>
      <c r="B33" s="3"/>
      <c r="D33" s="3"/>
      <c r="E33" s="6"/>
      <c r="F33" s="3"/>
      <c r="H33" s="3"/>
      <c r="J33" s="3"/>
      <c r="L33" s="3"/>
      <c r="M33" s="6"/>
    </row>
    <row r="34" spans="1:15" ht="18.95" customHeight="1" x14ac:dyDescent="0.3">
      <c r="A34" s="35"/>
      <c r="B34" s="17" t="str">
        <f>I7</f>
        <v/>
      </c>
      <c r="C34" s="17" t="str">
        <f>H7</f>
        <v/>
      </c>
      <c r="E34" s="17" t="str">
        <f>E9</f>
        <v/>
      </c>
      <c r="F34" s="17" t="str">
        <f>D9</f>
        <v/>
      </c>
      <c r="H34" s="17" t="str">
        <f>M9</f>
        <v/>
      </c>
      <c r="I34" s="17" t="str">
        <f>L9</f>
        <v/>
      </c>
      <c r="L34" s="26"/>
      <c r="M34" s="26"/>
      <c r="O34" s="36"/>
    </row>
    <row r="35" spans="1:15" ht="18.95" customHeight="1" x14ac:dyDescent="0.25">
      <c r="A35" s="35"/>
      <c r="B35" s="21" t="s">
        <v>10</v>
      </c>
      <c r="C35" s="21" t="s">
        <v>9</v>
      </c>
      <c r="E35" s="21" t="s">
        <v>10</v>
      </c>
      <c r="F35" s="21" t="s">
        <v>9</v>
      </c>
      <c r="H35" s="21" t="s">
        <v>10</v>
      </c>
      <c r="I35" s="21" t="s">
        <v>9</v>
      </c>
      <c r="J35" s="6"/>
      <c r="L35" s="24"/>
      <c r="M35" s="24"/>
      <c r="O35" s="36"/>
    </row>
    <row r="36" spans="1:15" ht="18.95" customHeight="1" thickBot="1" x14ac:dyDescent="0.3">
      <c r="A36" s="6"/>
      <c r="B36" s="19" t="str">
        <f>I8</f>
        <v/>
      </c>
      <c r="C36" s="19" t="str">
        <f>H8</f>
        <v/>
      </c>
      <c r="E36" s="19" t="str">
        <f>E10</f>
        <v/>
      </c>
      <c r="F36" s="19" t="str">
        <f>D10</f>
        <v/>
      </c>
      <c r="H36" s="19" t="str">
        <f>M10</f>
        <v/>
      </c>
      <c r="I36" s="19" t="str">
        <f>L10</f>
        <v/>
      </c>
      <c r="J36" s="6"/>
      <c r="L36" s="27"/>
      <c r="M36" s="27"/>
      <c r="O36" s="37"/>
    </row>
    <row r="37" spans="1:15" ht="18.95" customHeight="1" thickBot="1" x14ac:dyDescent="0.3">
      <c r="A37" s="6"/>
      <c r="J37" s="6"/>
      <c r="L37" s="9"/>
      <c r="M37" s="9"/>
      <c r="O37" s="37"/>
    </row>
    <row r="38" spans="1:15" ht="18.95" customHeight="1" x14ac:dyDescent="0.25">
      <c r="A38" s="6"/>
      <c r="B38" s="18" t="str">
        <f>G7</f>
        <v/>
      </c>
      <c r="C38" s="18" t="str">
        <f>F7</f>
        <v/>
      </c>
      <c r="E38" s="18" t="str">
        <f>C9</f>
        <v/>
      </c>
      <c r="F38" s="18" t="str">
        <f>B9</f>
        <v/>
      </c>
      <c r="H38" s="18" t="str">
        <f>K9</f>
        <v/>
      </c>
      <c r="I38" s="18" t="str">
        <f>J9</f>
        <v/>
      </c>
      <c r="J38" s="6"/>
      <c r="L38" s="23"/>
      <c r="M38" s="23"/>
      <c r="O38" s="37"/>
    </row>
    <row r="39" spans="1:15" ht="18.95" customHeight="1" x14ac:dyDescent="0.25">
      <c r="A39" s="6"/>
      <c r="B39" s="21" t="s">
        <v>8</v>
      </c>
      <c r="C39" s="21" t="s">
        <v>7</v>
      </c>
      <c r="E39" s="21" t="s">
        <v>8</v>
      </c>
      <c r="F39" s="21" t="s">
        <v>7</v>
      </c>
      <c r="H39" s="21" t="s">
        <v>8</v>
      </c>
      <c r="I39" s="21" t="s">
        <v>7</v>
      </c>
      <c r="J39" s="6"/>
      <c r="L39" s="24"/>
      <c r="M39" s="24"/>
      <c r="O39" s="38"/>
    </row>
    <row r="40" spans="1:15" ht="18.95" customHeight="1" thickBot="1" x14ac:dyDescent="0.3">
      <c r="A40" s="6"/>
      <c r="B40" s="20" t="str">
        <f>G8</f>
        <v/>
      </c>
      <c r="C40" s="20" t="str">
        <f>F8</f>
        <v/>
      </c>
      <c r="E40" s="20" t="str">
        <f>C10</f>
        <v/>
      </c>
      <c r="F40" s="20" t="str">
        <f>B10</f>
        <v/>
      </c>
      <c r="H40" s="20" t="str">
        <f>K10</f>
        <v/>
      </c>
      <c r="I40" s="20" t="str">
        <f>J10</f>
        <v/>
      </c>
      <c r="J40" s="6"/>
      <c r="L40" s="25"/>
      <c r="M40" s="25"/>
      <c r="O40" s="37"/>
    </row>
    <row r="41" spans="1:15" ht="18.95" customHeight="1" thickBot="1" x14ac:dyDescent="0.3">
      <c r="A41" s="6"/>
      <c r="B41" s="3"/>
      <c r="C41" s="3"/>
      <c r="E41" s="3"/>
      <c r="F41" s="3"/>
      <c r="H41" s="3"/>
      <c r="I41" s="3"/>
      <c r="J41" s="6"/>
      <c r="L41" s="22"/>
      <c r="M41" s="22"/>
      <c r="O41" s="37"/>
    </row>
    <row r="42" spans="1:15" ht="18.95" customHeight="1" x14ac:dyDescent="0.25">
      <c r="A42" s="35"/>
      <c r="B42" s="17" t="str">
        <f>E7</f>
        <v/>
      </c>
      <c r="C42" s="17" t="str">
        <f>D7</f>
        <v/>
      </c>
      <c r="E42" s="17" t="str">
        <f>M7</f>
        <v/>
      </c>
      <c r="F42" s="17" t="str">
        <f>L7</f>
        <v/>
      </c>
      <c r="H42" s="17" t="str">
        <f>I9</f>
        <v/>
      </c>
      <c r="I42" s="17" t="str">
        <f>H9</f>
        <v/>
      </c>
      <c r="J42" s="6"/>
      <c r="L42" s="26"/>
      <c r="M42" s="26"/>
    </row>
    <row r="43" spans="1:15" ht="18.95" customHeight="1" x14ac:dyDescent="0.25">
      <c r="A43" s="35"/>
      <c r="B43" s="21" t="s">
        <v>6</v>
      </c>
      <c r="C43" s="21" t="s">
        <v>5</v>
      </c>
      <c r="E43" s="21" t="s">
        <v>6</v>
      </c>
      <c r="F43" s="21" t="s">
        <v>5</v>
      </c>
      <c r="H43" s="21" t="s">
        <v>6</v>
      </c>
      <c r="I43" s="21" t="s">
        <v>5</v>
      </c>
      <c r="J43" s="6"/>
      <c r="L43" s="24"/>
      <c r="M43" s="24"/>
    </row>
    <row r="44" spans="1:15" ht="18.95" customHeight="1" thickBot="1" x14ac:dyDescent="0.3">
      <c r="A44" s="6"/>
      <c r="B44" s="19" t="str">
        <f>E8</f>
        <v/>
      </c>
      <c r="C44" s="19" t="str">
        <f>D8</f>
        <v/>
      </c>
      <c r="E44" s="19" t="str">
        <f>M8</f>
        <v/>
      </c>
      <c r="F44" s="19" t="str">
        <f>L8</f>
        <v/>
      </c>
      <c r="H44" s="19" t="str">
        <f>I10</f>
        <v/>
      </c>
      <c r="I44" s="19" t="str">
        <f>H10</f>
        <v/>
      </c>
      <c r="J44" s="6"/>
      <c r="L44" s="27"/>
      <c r="M44" s="27"/>
    </row>
    <row r="45" spans="1:15" ht="18.95" customHeight="1" thickBot="1" x14ac:dyDescent="0.3">
      <c r="A45" s="6"/>
      <c r="J45" s="6"/>
      <c r="L45" s="9"/>
      <c r="M45" s="9"/>
    </row>
    <row r="46" spans="1:15" ht="18.95" customHeight="1" x14ac:dyDescent="0.25">
      <c r="A46" s="6"/>
      <c r="B46" s="18" t="str">
        <f>C7</f>
        <v/>
      </c>
      <c r="C46" s="18" t="str">
        <f>B7</f>
        <v/>
      </c>
      <c r="E46" s="18" t="str">
        <f>K7</f>
        <v/>
      </c>
      <c r="F46" s="18" t="str">
        <f>J7</f>
        <v/>
      </c>
      <c r="H46" s="18" t="str">
        <f>G9</f>
        <v/>
      </c>
      <c r="I46" s="18" t="str">
        <f>F9</f>
        <v/>
      </c>
      <c r="J46" s="6"/>
      <c r="L46" s="23"/>
      <c r="M46" s="23"/>
    </row>
    <row r="47" spans="1:15" ht="18.95" customHeight="1" x14ac:dyDescent="0.25">
      <c r="A47" s="6"/>
      <c r="B47" s="21" t="s">
        <v>4</v>
      </c>
      <c r="C47" s="21" t="s">
        <v>3</v>
      </c>
      <c r="E47" s="21" t="s">
        <v>4</v>
      </c>
      <c r="F47" s="21" t="s">
        <v>3</v>
      </c>
      <c r="H47" s="21" t="s">
        <v>4</v>
      </c>
      <c r="I47" s="21" t="s">
        <v>3</v>
      </c>
      <c r="J47" s="6"/>
      <c r="L47" s="24"/>
      <c r="M47" s="24"/>
    </row>
    <row r="48" spans="1:15" ht="18.95" customHeight="1" thickBot="1" x14ac:dyDescent="0.3">
      <c r="A48" s="6"/>
      <c r="B48" s="20" t="str">
        <f>C8</f>
        <v/>
      </c>
      <c r="C48" s="20" t="str">
        <f>B8</f>
        <v/>
      </c>
      <c r="E48" s="20" t="str">
        <f>K8</f>
        <v/>
      </c>
      <c r="F48" s="20" t="str">
        <f>J8</f>
        <v/>
      </c>
      <c r="H48" s="20" t="str">
        <f>G10</f>
        <v/>
      </c>
      <c r="I48" s="20" t="str">
        <f>F10</f>
        <v/>
      </c>
      <c r="J48" s="6"/>
      <c r="L48" s="25"/>
      <c r="M48" s="25"/>
    </row>
    <row r="49" spans="1:13" ht="18.95" customHeight="1" x14ac:dyDescent="0.25">
      <c r="A49" s="6"/>
    </row>
    <row r="50" spans="1:13" ht="18.95" customHeight="1" x14ac:dyDescent="0.25">
      <c r="A50" s="6"/>
      <c r="B50" s="29" t="str">
        <f>IF(LAYOUT!A5="","",LAYOUT!A5)</f>
        <v/>
      </c>
      <c r="C50" s="29"/>
      <c r="E50" s="29" t="str">
        <f>IF(LAYOUT!A6="","",LAYOUT!A6)</f>
        <v/>
      </c>
      <c r="F50" s="29"/>
      <c r="H50" s="29" t="str">
        <f>IF(LAYOUT!A7="","",LAYOUT!A7)</f>
        <v/>
      </c>
      <c r="I50" s="29"/>
      <c r="L50" s="28" t="s">
        <v>68</v>
      </c>
      <c r="M50" s="33"/>
    </row>
    <row r="51" spans="1:13" ht="18.95" customHeight="1" x14ac:dyDescent="0.25">
      <c r="A51" s="6"/>
      <c r="M51" s="6"/>
    </row>
    <row r="52" spans="1:13" x14ac:dyDescent="0.25">
      <c r="M52" s="6"/>
    </row>
    <row r="53" spans="1:13" x14ac:dyDescent="0.25">
      <c r="M53" s="6"/>
    </row>
  </sheetData>
  <sheetProtection password="CD2F" sheet="1" objects="1" scenarios="1" formatCells="0" formatColumns="0" formatRows="0" selectLockedCells="1" selectUnlockedCells="1"/>
  <pageMargins left="0.25" right="0.25" top="0.75" bottom="0.75" header="0.3" footer="0.3"/>
  <pageSetup paperSize="9" scale="60" fitToHeight="0" orientation="landscape" r:id="rId1"/>
  <headerFooter>
    <oddHeader>&amp;C&amp;T &amp;D</oddHeader>
  </headerFooter>
  <rowBreaks count="1" manualBreakCount="1">
    <brk id="32" max="14" man="1"/>
  </rowBreaks>
  <colBreaks count="1" manualBreakCount="1">
    <brk id="15" max="53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showGridLines="0" zoomScale="70" zoomScaleNormal="70" zoomScaleSheetLayoutView="68" workbookViewId="0"/>
  </sheetViews>
  <sheetFormatPr defaultColWidth="9.140625" defaultRowHeight="15" x14ac:dyDescent="0.25"/>
  <cols>
    <col min="1" max="1" width="10.5703125" style="2" customWidth="1"/>
    <col min="2" max="13" width="16.28515625" style="2" customWidth="1"/>
    <col min="14" max="15" width="15.5703125" style="2" customWidth="1"/>
    <col min="16" max="16" width="8.5703125" style="2" bestFit="1" customWidth="1"/>
    <col min="17" max="16384" width="9.140625" style="2"/>
  </cols>
  <sheetData>
    <row r="1" spans="1:15" ht="22.5" customHeight="1" x14ac:dyDescent="0.3">
      <c r="A1" s="4" t="s">
        <v>16</v>
      </c>
    </row>
    <row r="2" spans="1:15" s="16" customFormat="1" ht="15.6" x14ac:dyDescent="0.3">
      <c r="B2" s="16">
        <v>1</v>
      </c>
      <c r="C2" s="16">
        <v>2</v>
      </c>
      <c r="D2" s="16">
        <v>3</v>
      </c>
      <c r="E2" s="16">
        <v>4</v>
      </c>
      <c r="F2" s="16">
        <v>5</v>
      </c>
      <c r="G2" s="16">
        <v>6</v>
      </c>
      <c r="H2" s="16">
        <v>7</v>
      </c>
      <c r="I2" s="16">
        <v>8</v>
      </c>
    </row>
    <row r="3" spans="1:15" s="9" customFormat="1" ht="27.75" customHeight="1" x14ac:dyDescent="0.3">
      <c r="A3" s="9" t="s">
        <v>98</v>
      </c>
      <c r="B3" s="39" t="str">
        <f>IF(LAYOUT!D2="","",LAYOUT!D2)</f>
        <v/>
      </c>
      <c r="C3" s="39" t="str">
        <f>IF(LAYOUT!F2="","",LAYOUT!F2)</f>
        <v/>
      </c>
      <c r="D3" s="39" t="str">
        <f>IF(LAYOUT!H2="","",LAYOUT!H2)</f>
        <v/>
      </c>
      <c r="E3" s="39" t="str">
        <f>IF(LAYOUT!J2="","",LAYOUT!J2)</f>
        <v/>
      </c>
      <c r="F3" s="39" t="str">
        <f>IF(LAYOUT!L2="","",LAYOUT!L2)</f>
        <v/>
      </c>
      <c r="G3" s="39" t="str">
        <f>IF(LAYOUT!N2="","",LAYOUT!N2)</f>
        <v/>
      </c>
      <c r="H3" s="39" t="str">
        <f>IF(LAYOUT!P2="","",LAYOUT!P2)</f>
        <v/>
      </c>
      <c r="I3" s="39" t="str">
        <f>IF(LAYOUT!R2="","",LAYOUT!R2)</f>
        <v/>
      </c>
      <c r="J3" s="9" t="s">
        <v>13</v>
      </c>
      <c r="K3" s="2"/>
      <c r="L3" s="2"/>
      <c r="M3" s="2"/>
      <c r="N3" s="2"/>
      <c r="O3" s="2"/>
    </row>
    <row r="4" spans="1:15" s="9" customFormat="1" ht="27.75" customHeight="1" x14ac:dyDescent="0.3">
      <c r="A4" s="9" t="s">
        <v>99</v>
      </c>
      <c r="B4" s="40" t="str">
        <f>IF(B3="","","reference")</f>
        <v/>
      </c>
      <c r="C4" s="40" t="str">
        <f t="shared" ref="C4:I4" si="0">IF(C3="","","reference")</f>
        <v/>
      </c>
      <c r="D4" s="40" t="str">
        <f t="shared" si="0"/>
        <v/>
      </c>
      <c r="E4" s="40" t="str">
        <f t="shared" si="0"/>
        <v/>
      </c>
      <c r="F4" s="40" t="str">
        <f t="shared" si="0"/>
        <v/>
      </c>
      <c r="G4" s="40" t="str">
        <f t="shared" si="0"/>
        <v/>
      </c>
      <c r="H4" s="40" t="str">
        <f t="shared" si="0"/>
        <v/>
      </c>
      <c r="I4" s="40" t="str">
        <f t="shared" si="0"/>
        <v/>
      </c>
      <c r="J4" s="9" t="s">
        <v>14</v>
      </c>
      <c r="K4" s="44"/>
      <c r="L4" s="45" t="s">
        <v>78</v>
      </c>
      <c r="M4" s="45"/>
      <c r="N4" s="44"/>
      <c r="O4" s="44"/>
    </row>
    <row r="5" spans="1:15" s="9" customFormat="1" ht="27.75" customHeight="1" x14ac:dyDescent="0.35">
      <c r="A5" s="9" t="s">
        <v>100</v>
      </c>
      <c r="B5" s="39" t="str">
        <f>IF(LAYOUT!D3="","",LAYOUT!D3)</f>
        <v/>
      </c>
      <c r="C5" s="39" t="str">
        <f>IF(LAYOUT!F3="","",LAYOUT!F3)</f>
        <v/>
      </c>
      <c r="D5" s="39" t="str">
        <f>IF(LAYOUT!H3="","",LAYOUT!H3)</f>
        <v/>
      </c>
      <c r="E5" s="39" t="str">
        <f>IF(LAYOUT!J3="","",LAYOUT!J3)</f>
        <v/>
      </c>
      <c r="F5" s="39" t="str">
        <f>IF(LAYOUT!L3="","",LAYOUT!L3)</f>
        <v/>
      </c>
      <c r="G5" s="39" t="str">
        <f>IF(LAYOUT!N3="","",LAYOUT!N3)</f>
        <v/>
      </c>
      <c r="H5" s="39" t="str">
        <f>IF(LAYOUT!P3="","",LAYOUT!P3)</f>
        <v/>
      </c>
      <c r="I5" s="39" t="str">
        <f>IF(LAYOUT!R3="","",LAYOUT!R3)</f>
        <v/>
      </c>
      <c r="J5" s="9" t="s">
        <v>13</v>
      </c>
      <c r="K5" s="46"/>
      <c r="L5" s="45" t="s">
        <v>13</v>
      </c>
      <c r="M5" s="45"/>
      <c r="N5" s="45" t="s">
        <v>14</v>
      </c>
      <c r="O5" s="45"/>
    </row>
    <row r="6" spans="1:15" s="9" customFormat="1" ht="27.75" customHeight="1" x14ac:dyDescent="0.35">
      <c r="A6" s="9" t="s">
        <v>101</v>
      </c>
      <c r="B6" s="40" t="str">
        <f t="shared" ref="B6:I6" si="1">IF(B5="","","reference")</f>
        <v/>
      </c>
      <c r="C6" s="40" t="str">
        <f t="shared" si="1"/>
        <v/>
      </c>
      <c r="D6" s="40" t="str">
        <f t="shared" si="1"/>
        <v/>
      </c>
      <c r="E6" s="40" t="str">
        <f t="shared" si="1"/>
        <v/>
      </c>
      <c r="F6" s="40" t="str">
        <f t="shared" si="1"/>
        <v/>
      </c>
      <c r="G6" s="40" t="str">
        <f t="shared" si="1"/>
        <v/>
      </c>
      <c r="H6" s="40" t="str">
        <f t="shared" si="1"/>
        <v/>
      </c>
      <c r="I6" s="40" t="str">
        <f t="shared" si="1"/>
        <v/>
      </c>
      <c r="J6" s="9" t="s">
        <v>14</v>
      </c>
      <c r="K6" s="46"/>
      <c r="L6" s="47" t="s">
        <v>70</v>
      </c>
      <c r="M6" s="48" t="str">
        <f>CONCATENATE("X",'insert BARCODES'!J4,"*")</f>
        <v>X0*</v>
      </c>
      <c r="N6" s="47" t="s">
        <v>70</v>
      </c>
      <c r="O6" s="48" t="str">
        <f>CONCATENATE("X",'insert BARCODES'!J4,"*")</f>
        <v>X0*</v>
      </c>
    </row>
    <row r="7" spans="1:15" s="9" customFormat="1" ht="27.75" customHeight="1" x14ac:dyDescent="0.35">
      <c r="A7" s="9" t="s">
        <v>102</v>
      </c>
      <c r="B7" s="39" t="str">
        <f>IF(LAYOUT!D4="","",LAYOUT!D4)</f>
        <v/>
      </c>
      <c r="C7" s="39" t="str">
        <f>IF(LAYOUT!F4="","",LAYOUT!F4)</f>
        <v/>
      </c>
      <c r="D7" s="39" t="str">
        <f>IF(LAYOUT!H4="","",LAYOUT!H4)</f>
        <v/>
      </c>
      <c r="E7" s="39" t="str">
        <f>IF(LAYOUT!J4="","",LAYOUT!J4)</f>
        <v/>
      </c>
      <c r="F7" s="39" t="str">
        <f>IF(LAYOUT!L4="","",LAYOUT!L4)</f>
        <v/>
      </c>
      <c r="G7" s="39" t="str">
        <f>IF(LAYOUT!N4="","",LAYOUT!N4)</f>
        <v/>
      </c>
      <c r="H7" s="39" t="str">
        <f>IF(LAYOUT!P4="","",LAYOUT!P4)</f>
        <v/>
      </c>
      <c r="I7" s="39" t="str">
        <f>IF(LAYOUT!R4="","",LAYOUT!R4)</f>
        <v/>
      </c>
      <c r="J7" s="9" t="s">
        <v>13</v>
      </c>
      <c r="K7" s="62" t="s">
        <v>71</v>
      </c>
      <c r="L7" s="49">
        <v>5</v>
      </c>
      <c r="M7" s="50">
        <f>(L7*'insert BARCODES'!$J$4)*1.05</f>
        <v>0</v>
      </c>
      <c r="N7" s="51">
        <v>5</v>
      </c>
      <c r="O7" s="50">
        <f>(N7*'insert BARCODES'!$J$4)*1.05</f>
        <v>0</v>
      </c>
    </row>
    <row r="8" spans="1:15" s="9" customFormat="1" ht="27.75" customHeight="1" x14ac:dyDescent="0.35">
      <c r="A8" s="9" t="s">
        <v>103</v>
      </c>
      <c r="B8" s="40" t="str">
        <f t="shared" ref="B8:I8" si="2">IF(B7="","","reference")</f>
        <v/>
      </c>
      <c r="C8" s="40" t="str">
        <f t="shared" si="2"/>
        <v/>
      </c>
      <c r="D8" s="40" t="str">
        <f t="shared" si="2"/>
        <v/>
      </c>
      <c r="E8" s="40" t="str">
        <f t="shared" si="2"/>
        <v/>
      </c>
      <c r="F8" s="40" t="str">
        <f t="shared" si="2"/>
        <v/>
      </c>
      <c r="G8" s="40" t="str">
        <f t="shared" si="2"/>
        <v/>
      </c>
      <c r="H8" s="40" t="str">
        <f t="shared" si="2"/>
        <v/>
      </c>
      <c r="I8" s="40" t="str">
        <f t="shared" si="2"/>
        <v/>
      </c>
      <c r="J8" s="9" t="s">
        <v>14</v>
      </c>
      <c r="K8" s="62" t="s">
        <v>72</v>
      </c>
      <c r="L8" s="49">
        <v>2.5</v>
      </c>
      <c r="M8" s="50">
        <f>(L8*'insert BARCODES'!$J$4)*1.05</f>
        <v>0</v>
      </c>
      <c r="N8" s="51">
        <v>2.5</v>
      </c>
      <c r="O8" s="50">
        <f>(N8*'insert BARCODES'!$J$4)*1.05</f>
        <v>0</v>
      </c>
    </row>
    <row r="9" spans="1:15" s="9" customFormat="1" ht="27.75" customHeight="1" x14ac:dyDescent="0.35">
      <c r="A9" s="9" t="s">
        <v>104</v>
      </c>
      <c r="B9" s="39" t="str">
        <f>IF(LAYOUT!D5="","",LAYOUT!D5)</f>
        <v/>
      </c>
      <c r="C9" s="39" t="str">
        <f>IF(LAYOUT!F5="","",LAYOUT!F5)</f>
        <v/>
      </c>
      <c r="D9" s="39" t="str">
        <f>IF(LAYOUT!H5="","",LAYOUT!H5)</f>
        <v/>
      </c>
      <c r="E9" s="39" t="str">
        <f>IF(LAYOUT!J5="","",LAYOUT!J5)</f>
        <v/>
      </c>
      <c r="F9" s="39" t="str">
        <f>IF(LAYOUT!L5="","",LAYOUT!L5)</f>
        <v/>
      </c>
      <c r="G9" s="39" t="str">
        <f>IF(LAYOUT!N5="","",LAYOUT!N5)</f>
        <v/>
      </c>
      <c r="H9" s="39" t="str">
        <f>IF(LAYOUT!P5="","",LAYOUT!P5)</f>
        <v/>
      </c>
      <c r="I9" s="39" t="str">
        <f>IF(LAYOUT!R5="","",LAYOUT!R5)</f>
        <v/>
      </c>
      <c r="J9" s="9" t="s">
        <v>13</v>
      </c>
      <c r="K9" s="62" t="s">
        <v>73</v>
      </c>
      <c r="L9" s="49">
        <v>1.5</v>
      </c>
      <c r="M9" s="50">
        <f>(L9*'insert BARCODES'!$J$4)*1.05</f>
        <v>0</v>
      </c>
      <c r="N9" s="52" t="s">
        <v>76</v>
      </c>
      <c r="O9" s="53" t="s">
        <v>76</v>
      </c>
    </row>
    <row r="10" spans="1:15" s="9" customFormat="1" ht="27.75" customHeight="1" x14ac:dyDescent="0.35">
      <c r="A10" s="9" t="s">
        <v>105</v>
      </c>
      <c r="B10" s="40" t="str">
        <f t="shared" ref="B10:I10" si="3">IF(B9="","","reference")</f>
        <v/>
      </c>
      <c r="C10" s="40" t="str">
        <f t="shared" si="3"/>
        <v/>
      </c>
      <c r="D10" s="40" t="str">
        <f t="shared" si="3"/>
        <v/>
      </c>
      <c r="E10" s="40" t="str">
        <f t="shared" si="3"/>
        <v/>
      </c>
      <c r="F10" s="40" t="str">
        <f t="shared" si="3"/>
        <v/>
      </c>
      <c r="G10" s="40" t="str">
        <f t="shared" si="3"/>
        <v/>
      </c>
      <c r="H10" s="40" t="str">
        <f t="shared" si="3"/>
        <v/>
      </c>
      <c r="I10" s="40" t="str">
        <f t="shared" si="3"/>
        <v/>
      </c>
      <c r="J10" s="9" t="s">
        <v>14</v>
      </c>
      <c r="K10" s="62" t="s">
        <v>74</v>
      </c>
      <c r="L10" s="54" t="s">
        <v>76</v>
      </c>
      <c r="M10" s="53" t="s">
        <v>76</v>
      </c>
      <c r="N10" s="51">
        <v>1.5</v>
      </c>
      <c r="O10" s="50">
        <f>(N10*'insert BARCODES'!$J$4)*1.05</f>
        <v>0</v>
      </c>
    </row>
    <row r="11" spans="1:15" s="9" customFormat="1" ht="27.75" customHeight="1" thickBot="1" x14ac:dyDescent="0.4">
      <c r="A11" s="9" t="s">
        <v>106</v>
      </c>
      <c r="B11" s="39" t="str">
        <f>IF(LAYOUT!D6="","",LAYOUT!D6)</f>
        <v/>
      </c>
      <c r="C11" s="39" t="str">
        <f>IF(LAYOUT!F6="","",LAYOUT!F6)</f>
        <v/>
      </c>
      <c r="D11" s="39" t="str">
        <f>IF(LAYOUT!H6="","",LAYOUT!H6)</f>
        <v/>
      </c>
      <c r="E11" s="39" t="str">
        <f>IF(LAYOUT!J6="","",LAYOUT!J6)</f>
        <v/>
      </c>
      <c r="F11" s="39" t="str">
        <f>IF(LAYOUT!L6="","",LAYOUT!L6)</f>
        <v/>
      </c>
      <c r="G11" s="39" t="str">
        <f>IF(LAYOUT!N6="","",LAYOUT!N6)</f>
        <v/>
      </c>
      <c r="H11" s="39" t="str">
        <f>IF(LAYOUT!P6="","",LAYOUT!P6)</f>
        <v/>
      </c>
      <c r="I11" s="39" t="str">
        <f>IF(LAYOUT!R6="","",LAYOUT!R6)</f>
        <v/>
      </c>
      <c r="J11" s="9" t="s">
        <v>13</v>
      </c>
      <c r="K11" s="62" t="s">
        <v>79</v>
      </c>
      <c r="L11" s="59">
        <v>0.5</v>
      </c>
      <c r="M11" s="60">
        <f>(L11*'insert BARCODES'!$J$4)*1.05</f>
        <v>0</v>
      </c>
      <c r="N11" s="61">
        <v>0.5</v>
      </c>
      <c r="O11" s="60">
        <f>(N11*'insert BARCODES'!$J$4)*1.05</f>
        <v>0</v>
      </c>
    </row>
    <row r="12" spans="1:15" s="9" customFormat="1" ht="27.75" customHeight="1" thickTop="1" x14ac:dyDescent="0.35">
      <c r="A12" s="9" t="s">
        <v>107</v>
      </c>
      <c r="B12" s="40" t="str">
        <f t="shared" ref="B12:I12" si="4">IF(B11="","","reference")</f>
        <v/>
      </c>
      <c r="C12" s="40" t="str">
        <f t="shared" si="4"/>
        <v/>
      </c>
      <c r="D12" s="40" t="str">
        <f t="shared" si="4"/>
        <v/>
      </c>
      <c r="E12" s="40" t="str">
        <f t="shared" si="4"/>
        <v/>
      </c>
      <c r="F12" s="40" t="str">
        <f t="shared" si="4"/>
        <v/>
      </c>
      <c r="G12" s="40" t="str">
        <f t="shared" si="4"/>
        <v/>
      </c>
      <c r="H12" s="40" t="str">
        <f t="shared" si="4"/>
        <v/>
      </c>
      <c r="I12" s="40" t="str">
        <f t="shared" si="4"/>
        <v/>
      </c>
      <c r="J12" s="9" t="s">
        <v>14</v>
      </c>
      <c r="K12" s="62" t="s">
        <v>75</v>
      </c>
      <c r="L12" s="55">
        <v>9.5</v>
      </c>
      <c r="M12" s="56">
        <f>(L12*'insert BARCODES'!$J$4)</f>
        <v>0</v>
      </c>
      <c r="N12" s="57">
        <v>9.5</v>
      </c>
      <c r="O12" s="56">
        <f>(N12*'insert BARCODES'!$J$4)</f>
        <v>0</v>
      </c>
    </row>
    <row r="13" spans="1:15" s="9" customFormat="1" ht="27.75" customHeight="1" x14ac:dyDescent="0.35">
      <c r="A13" s="9" t="s">
        <v>108</v>
      </c>
      <c r="B13" s="39" t="str">
        <f>IF(LAYOUT!D7="","",LAYOUT!D7)</f>
        <v/>
      </c>
      <c r="C13" s="39" t="str">
        <f>IF(LAYOUT!F7="","",LAYOUT!F7)</f>
        <v/>
      </c>
      <c r="D13" s="39" t="str">
        <f>IF(LAYOUT!H7="","",LAYOUT!H7)</f>
        <v/>
      </c>
      <c r="E13" s="39" t="str">
        <f>IF(LAYOUT!J7="","",LAYOUT!J7)</f>
        <v/>
      </c>
      <c r="F13" s="39" t="str">
        <f>IF(LAYOUT!L7="","",LAYOUT!L7)</f>
        <v/>
      </c>
      <c r="G13" s="39" t="str">
        <f>IF(LAYOUT!N7="","",LAYOUT!N7)</f>
        <v/>
      </c>
      <c r="H13" s="39" t="str">
        <f>IF(LAYOUT!P7="","",LAYOUT!P7)</f>
        <v/>
      </c>
      <c r="I13" s="39" t="str">
        <f>IF(LAYOUT!R7="","",LAYOUT!R7)</f>
        <v/>
      </c>
      <c r="J13" s="9" t="s">
        <v>13</v>
      </c>
      <c r="K13" s="46"/>
      <c r="L13" s="46"/>
      <c r="M13" s="2"/>
      <c r="N13" s="58" t="s">
        <v>77</v>
      </c>
      <c r="O13" s="2"/>
    </row>
    <row r="14" spans="1:15" s="9" customFormat="1" ht="27.75" customHeight="1" x14ac:dyDescent="0.3">
      <c r="A14" s="9" t="s">
        <v>109</v>
      </c>
      <c r="B14" s="40" t="str">
        <f t="shared" ref="B14:I14" si="5">IF(B13="","","reference")</f>
        <v/>
      </c>
      <c r="C14" s="40" t="str">
        <f t="shared" si="5"/>
        <v/>
      </c>
      <c r="D14" s="40" t="str">
        <f t="shared" si="5"/>
        <v/>
      </c>
      <c r="E14" s="40" t="str">
        <f t="shared" si="5"/>
        <v/>
      </c>
      <c r="F14" s="40" t="str">
        <f t="shared" si="5"/>
        <v/>
      </c>
      <c r="G14" s="40" t="str">
        <f t="shared" si="5"/>
        <v/>
      </c>
      <c r="H14" s="40" t="str">
        <f t="shared" si="5"/>
        <v/>
      </c>
      <c r="I14" s="40" t="str">
        <f t="shared" si="5"/>
        <v/>
      </c>
      <c r="J14" s="9" t="s">
        <v>14</v>
      </c>
      <c r="L14" s="2"/>
    </row>
    <row r="15" spans="1:15" ht="14.45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5" ht="14.45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5" ht="15.6" x14ac:dyDescent="0.3">
      <c r="A17" s="5" t="s">
        <v>69</v>
      </c>
      <c r="B17" s="3"/>
      <c r="C17" s="3"/>
      <c r="D17" s="3"/>
      <c r="E17" s="3"/>
      <c r="F17" s="3"/>
      <c r="G17" s="3"/>
      <c r="H17" s="3"/>
      <c r="I17" s="3"/>
      <c r="J17" s="3"/>
    </row>
    <row r="18" spans="1:15" thickBot="1" x14ac:dyDescent="0.35">
      <c r="A18" s="3"/>
      <c r="B18" s="3"/>
      <c r="C18" s="3"/>
      <c r="D18" s="3"/>
      <c r="E18" s="3"/>
      <c r="F18" s="3"/>
      <c r="G18" s="3"/>
      <c r="H18" s="3"/>
      <c r="I18" s="3"/>
      <c r="J18" s="3"/>
      <c r="L18" s="3"/>
      <c r="M18" s="6"/>
    </row>
    <row r="19" spans="1:15" ht="18.95" customHeight="1" x14ac:dyDescent="0.3">
      <c r="A19" s="35"/>
      <c r="B19" s="17" t="str">
        <f>I3</f>
        <v/>
      </c>
      <c r="C19" s="17" t="str">
        <f>H3</f>
        <v/>
      </c>
      <c r="E19" s="17" t="str">
        <f>I5</f>
        <v/>
      </c>
      <c r="F19" s="17" t="str">
        <f>H5</f>
        <v/>
      </c>
      <c r="G19" s="3"/>
      <c r="H19" s="17" t="str">
        <f>I7</f>
        <v/>
      </c>
      <c r="I19" s="17" t="str">
        <f>H7</f>
        <v/>
      </c>
      <c r="L19" s="26"/>
      <c r="M19" s="26"/>
      <c r="O19" s="36"/>
    </row>
    <row r="20" spans="1:15" ht="18.95" customHeight="1" x14ac:dyDescent="0.3">
      <c r="A20" s="35"/>
      <c r="B20" s="21" t="s">
        <v>10</v>
      </c>
      <c r="C20" s="21" t="s">
        <v>9</v>
      </c>
      <c r="E20" s="21" t="s">
        <v>10</v>
      </c>
      <c r="F20" s="21" t="s">
        <v>9</v>
      </c>
      <c r="G20" s="3"/>
      <c r="H20" s="21" t="s">
        <v>10</v>
      </c>
      <c r="I20" s="21" t="s">
        <v>9</v>
      </c>
      <c r="J20" s="6"/>
      <c r="L20" s="24"/>
      <c r="M20" s="24"/>
      <c r="O20" s="36"/>
    </row>
    <row r="21" spans="1:15" ht="18.95" customHeight="1" thickBot="1" x14ac:dyDescent="0.35">
      <c r="A21" s="6"/>
      <c r="B21" s="19" t="str">
        <f>I4</f>
        <v/>
      </c>
      <c r="C21" s="19" t="str">
        <f>H4</f>
        <v/>
      </c>
      <c r="E21" s="19" t="str">
        <f>I6</f>
        <v/>
      </c>
      <c r="F21" s="19" t="str">
        <f>H6</f>
        <v/>
      </c>
      <c r="H21" s="19" t="str">
        <f>I8</f>
        <v/>
      </c>
      <c r="I21" s="19" t="str">
        <f>H8</f>
        <v/>
      </c>
      <c r="J21" s="6"/>
      <c r="L21" s="27"/>
      <c r="M21" s="27"/>
      <c r="O21" s="37"/>
    </row>
    <row r="22" spans="1:15" ht="18.95" customHeight="1" thickBot="1" x14ac:dyDescent="0.35">
      <c r="A22" s="6"/>
      <c r="J22" s="6"/>
      <c r="L22" s="9"/>
      <c r="M22" s="9"/>
      <c r="O22" s="37"/>
    </row>
    <row r="23" spans="1:15" ht="18.95" customHeight="1" x14ac:dyDescent="0.3">
      <c r="A23" s="6"/>
      <c r="B23" s="18" t="str">
        <f>G3</f>
        <v/>
      </c>
      <c r="C23" s="18" t="str">
        <f>F3</f>
        <v/>
      </c>
      <c r="E23" s="18" t="str">
        <f>G5</f>
        <v/>
      </c>
      <c r="F23" s="18" t="str">
        <f>F5</f>
        <v/>
      </c>
      <c r="H23" s="18" t="str">
        <f>G7</f>
        <v/>
      </c>
      <c r="I23" s="18" t="str">
        <f>F7</f>
        <v/>
      </c>
      <c r="J23" s="6"/>
      <c r="L23" s="23"/>
      <c r="M23" s="23"/>
      <c r="O23" s="37"/>
    </row>
    <row r="24" spans="1:15" ht="18.95" customHeight="1" x14ac:dyDescent="0.3">
      <c r="A24" s="6"/>
      <c r="B24" s="21" t="s">
        <v>8</v>
      </c>
      <c r="C24" s="21" t="s">
        <v>7</v>
      </c>
      <c r="E24" s="21" t="s">
        <v>8</v>
      </c>
      <c r="F24" s="21" t="s">
        <v>7</v>
      </c>
      <c r="H24" s="21" t="s">
        <v>8</v>
      </c>
      <c r="I24" s="21" t="s">
        <v>7</v>
      </c>
      <c r="J24" s="6"/>
      <c r="L24" s="24"/>
      <c r="M24" s="24"/>
      <c r="O24" s="38"/>
    </row>
    <row r="25" spans="1:15" ht="18.95" customHeight="1" thickBot="1" x14ac:dyDescent="0.35">
      <c r="A25" s="6"/>
      <c r="B25" s="20" t="str">
        <f>G4</f>
        <v/>
      </c>
      <c r="C25" s="20" t="str">
        <f>F4</f>
        <v/>
      </c>
      <c r="E25" s="20" t="str">
        <f>G6</f>
        <v/>
      </c>
      <c r="F25" s="20" t="str">
        <f>F6</f>
        <v/>
      </c>
      <c r="H25" s="20" t="str">
        <f>G8</f>
        <v/>
      </c>
      <c r="I25" s="20" t="str">
        <f>F8</f>
        <v/>
      </c>
      <c r="J25" s="6"/>
      <c r="L25" s="25"/>
      <c r="M25" s="25"/>
      <c r="O25" s="37"/>
    </row>
    <row r="26" spans="1:15" ht="18.95" customHeight="1" thickBot="1" x14ac:dyDescent="0.35">
      <c r="A26" s="6"/>
      <c r="B26" s="3"/>
      <c r="C26" s="3"/>
      <c r="E26" s="3"/>
      <c r="F26" s="3"/>
      <c r="H26" s="3"/>
      <c r="I26" s="3"/>
      <c r="J26" s="6"/>
      <c r="L26" s="22"/>
      <c r="M26" s="22"/>
      <c r="O26" s="37"/>
    </row>
    <row r="27" spans="1:15" ht="18.95" customHeight="1" x14ac:dyDescent="0.3">
      <c r="A27" s="35"/>
      <c r="B27" s="17" t="str">
        <f>E3</f>
        <v/>
      </c>
      <c r="C27" s="17" t="str">
        <f>D3</f>
        <v/>
      </c>
      <c r="E27" s="17" t="str">
        <f>E5</f>
        <v/>
      </c>
      <c r="F27" s="17" t="str">
        <f>D5</f>
        <v/>
      </c>
      <c r="G27" s="3"/>
      <c r="H27" s="17" t="str">
        <f>E7</f>
        <v/>
      </c>
      <c r="I27" s="17" t="str">
        <f>D7</f>
        <v/>
      </c>
      <c r="J27" s="6"/>
      <c r="L27" s="26"/>
      <c r="M27" s="26"/>
    </row>
    <row r="28" spans="1:15" ht="18.95" customHeight="1" x14ac:dyDescent="0.3">
      <c r="A28" s="35"/>
      <c r="B28" s="21" t="s">
        <v>6</v>
      </c>
      <c r="C28" s="21" t="s">
        <v>5</v>
      </c>
      <c r="E28" s="21" t="s">
        <v>6</v>
      </c>
      <c r="F28" s="21" t="s">
        <v>5</v>
      </c>
      <c r="G28" s="3"/>
      <c r="H28" s="21" t="s">
        <v>6</v>
      </c>
      <c r="I28" s="21" t="s">
        <v>5</v>
      </c>
      <c r="J28" s="6"/>
      <c r="L28" s="24"/>
      <c r="M28" s="24"/>
    </row>
    <row r="29" spans="1:15" ht="18.95" customHeight="1" thickBot="1" x14ac:dyDescent="0.35">
      <c r="A29" s="6"/>
      <c r="B29" s="19" t="str">
        <f>E4</f>
        <v/>
      </c>
      <c r="C29" s="19" t="str">
        <f>D4</f>
        <v/>
      </c>
      <c r="E29" s="19" t="str">
        <f>E6</f>
        <v/>
      </c>
      <c r="F29" s="19" t="str">
        <f>D6</f>
        <v/>
      </c>
      <c r="H29" s="19" t="str">
        <f>E8</f>
        <v/>
      </c>
      <c r="I29" s="19" t="str">
        <f>D8</f>
        <v/>
      </c>
      <c r="J29" s="6"/>
      <c r="L29" s="27"/>
      <c r="M29" s="27"/>
    </row>
    <row r="30" spans="1:15" ht="18.95" customHeight="1" thickBot="1" x14ac:dyDescent="0.35">
      <c r="A30" s="6"/>
      <c r="J30" s="6"/>
      <c r="L30" s="9"/>
      <c r="M30" s="9"/>
    </row>
    <row r="31" spans="1:15" ht="18.95" customHeight="1" x14ac:dyDescent="0.3">
      <c r="A31" s="6"/>
      <c r="B31" s="18" t="str">
        <f>C3</f>
        <v/>
      </c>
      <c r="C31" s="18" t="str">
        <f>B3</f>
        <v/>
      </c>
      <c r="E31" s="18" t="str">
        <f>C5</f>
        <v/>
      </c>
      <c r="F31" s="18" t="str">
        <f>B5</f>
        <v/>
      </c>
      <c r="H31" s="18" t="str">
        <f>C7</f>
        <v/>
      </c>
      <c r="I31" s="18" t="str">
        <f>B7</f>
        <v/>
      </c>
      <c r="J31" s="6"/>
      <c r="L31" s="23"/>
      <c r="M31" s="23"/>
    </row>
    <row r="32" spans="1:15" ht="18.95" customHeight="1" x14ac:dyDescent="0.3">
      <c r="A32" s="6"/>
      <c r="B32" s="21" t="s">
        <v>4</v>
      </c>
      <c r="C32" s="21" t="s">
        <v>3</v>
      </c>
      <c r="E32" s="21" t="s">
        <v>4</v>
      </c>
      <c r="F32" s="21" t="s">
        <v>3</v>
      </c>
      <c r="H32" s="21" t="s">
        <v>4</v>
      </c>
      <c r="I32" s="21" t="s">
        <v>3</v>
      </c>
      <c r="J32" s="6"/>
      <c r="L32" s="24"/>
      <c r="M32" s="24"/>
    </row>
    <row r="33" spans="1:13" ht="18.95" customHeight="1" thickBot="1" x14ac:dyDescent="0.3">
      <c r="A33" s="6"/>
      <c r="B33" s="20" t="str">
        <f>C4</f>
        <v/>
      </c>
      <c r="C33" s="20" t="str">
        <f>B4</f>
        <v/>
      </c>
      <c r="E33" s="20" t="str">
        <f>C6</f>
        <v/>
      </c>
      <c r="F33" s="20" t="str">
        <f>B6</f>
        <v/>
      </c>
      <c r="H33" s="20" t="str">
        <f>C8</f>
        <v/>
      </c>
      <c r="I33" s="20" t="str">
        <f>B8</f>
        <v/>
      </c>
      <c r="J33" s="6"/>
      <c r="L33" s="25"/>
      <c r="M33" s="25"/>
    </row>
    <row r="34" spans="1:13" ht="18.95" customHeight="1" x14ac:dyDescent="0.25">
      <c r="A34" s="6"/>
      <c r="J34" s="6"/>
    </row>
    <row r="35" spans="1:13" ht="18.95" customHeight="1" x14ac:dyDescent="0.25">
      <c r="A35" s="6"/>
      <c r="B35" s="29" t="str">
        <f>IF(LAYOUT!A2="","",LAYOUT!A2)</f>
        <v/>
      </c>
      <c r="C35" s="34"/>
      <c r="D35" s="41"/>
      <c r="E35" s="29" t="str">
        <f>IF(LAYOUT!A3="","",LAYOUT!A3)</f>
        <v/>
      </c>
      <c r="F35" s="29"/>
      <c r="G35" s="42"/>
      <c r="H35" s="29" t="str">
        <f>IF(LAYOUT!A4="","",LAYOUT!A4)</f>
        <v/>
      </c>
      <c r="I35" s="29"/>
      <c r="L35" s="28" t="s">
        <v>68</v>
      </c>
      <c r="M35" s="33"/>
    </row>
    <row r="36" spans="1:13" ht="18.95" customHeight="1" x14ac:dyDescent="0.25">
      <c r="A36" s="6"/>
      <c r="E36" s="6"/>
      <c r="M36" s="6"/>
    </row>
    <row r="37" spans="1:13" ht="15.75" thickBot="1" x14ac:dyDescent="0.3">
      <c r="A37" s="6"/>
      <c r="B37" s="3"/>
      <c r="D37" s="3"/>
      <c r="E37" s="6"/>
      <c r="F37" s="3"/>
      <c r="H37" s="3"/>
      <c r="J37" s="3"/>
      <c r="M37" s="6"/>
    </row>
    <row r="38" spans="1:13" ht="18.95" customHeight="1" x14ac:dyDescent="0.25">
      <c r="A38" s="35"/>
      <c r="B38" s="17" t="str">
        <f>I9</f>
        <v/>
      </c>
      <c r="C38" s="17" t="str">
        <f>H9</f>
        <v/>
      </c>
      <c r="E38" s="17" t="str">
        <f>I11</f>
        <v/>
      </c>
      <c r="F38" s="17" t="str">
        <f>H11</f>
        <v/>
      </c>
      <c r="H38" s="17" t="str">
        <f>I13</f>
        <v/>
      </c>
      <c r="I38" s="17" t="str">
        <f>H13</f>
        <v/>
      </c>
      <c r="M38" s="6"/>
    </row>
    <row r="39" spans="1:13" ht="18.95" customHeight="1" x14ac:dyDescent="0.25">
      <c r="A39" s="35"/>
      <c r="B39" s="21" t="s">
        <v>10</v>
      </c>
      <c r="C39" s="21" t="s">
        <v>9</v>
      </c>
      <c r="E39" s="21" t="s">
        <v>10</v>
      </c>
      <c r="F39" s="21" t="s">
        <v>9</v>
      </c>
      <c r="H39" s="21" t="s">
        <v>10</v>
      </c>
      <c r="I39" s="21" t="s">
        <v>9</v>
      </c>
      <c r="J39" s="6"/>
    </row>
    <row r="40" spans="1:13" ht="18.95" customHeight="1" thickBot="1" x14ac:dyDescent="0.3">
      <c r="A40" s="6"/>
      <c r="B40" s="19" t="str">
        <f>I10</f>
        <v/>
      </c>
      <c r="C40" s="19" t="str">
        <f>H10</f>
        <v/>
      </c>
      <c r="E40" s="19" t="str">
        <f>I12</f>
        <v/>
      </c>
      <c r="F40" s="19" t="str">
        <f>H12</f>
        <v/>
      </c>
      <c r="H40" s="19" t="str">
        <f>I14</f>
        <v/>
      </c>
      <c r="I40" s="19" t="str">
        <f>H14</f>
        <v/>
      </c>
      <c r="J40" s="6"/>
    </row>
    <row r="41" spans="1:13" ht="18.95" customHeight="1" thickBot="1" x14ac:dyDescent="0.3">
      <c r="A41" s="6"/>
      <c r="J41" s="6"/>
    </row>
    <row r="42" spans="1:13" ht="18.95" customHeight="1" x14ac:dyDescent="0.25">
      <c r="A42" s="6"/>
      <c r="B42" s="18" t="str">
        <f>G9</f>
        <v/>
      </c>
      <c r="C42" s="18" t="str">
        <f>F9</f>
        <v/>
      </c>
      <c r="E42" s="18" t="str">
        <f>G11</f>
        <v/>
      </c>
      <c r="F42" s="18" t="str">
        <f>F11</f>
        <v/>
      </c>
      <c r="H42" s="18" t="str">
        <f>G13</f>
        <v/>
      </c>
      <c r="I42" s="18" t="str">
        <f>F13</f>
        <v/>
      </c>
      <c r="J42" s="6"/>
    </row>
    <row r="43" spans="1:13" ht="18.95" customHeight="1" x14ac:dyDescent="0.25">
      <c r="A43" s="6"/>
      <c r="B43" s="21" t="s">
        <v>8</v>
      </c>
      <c r="C43" s="21" t="s">
        <v>7</v>
      </c>
      <c r="E43" s="21" t="s">
        <v>8</v>
      </c>
      <c r="F43" s="21" t="s">
        <v>7</v>
      </c>
      <c r="H43" s="21" t="s">
        <v>8</v>
      </c>
      <c r="I43" s="21" t="s">
        <v>7</v>
      </c>
      <c r="J43" s="6"/>
    </row>
    <row r="44" spans="1:13" ht="18.95" customHeight="1" thickBot="1" x14ac:dyDescent="0.3">
      <c r="A44" s="6"/>
      <c r="B44" s="20" t="str">
        <f>G10</f>
        <v/>
      </c>
      <c r="C44" s="20" t="str">
        <f>F10</f>
        <v/>
      </c>
      <c r="E44" s="20" t="str">
        <f>G12</f>
        <v/>
      </c>
      <c r="F44" s="20" t="str">
        <f>F12</f>
        <v/>
      </c>
      <c r="H44" s="20" t="str">
        <f>G14</f>
        <v/>
      </c>
      <c r="I44" s="20" t="str">
        <f>F14</f>
        <v/>
      </c>
      <c r="J44" s="6"/>
    </row>
    <row r="45" spans="1:13" ht="18.95" customHeight="1" thickBot="1" x14ac:dyDescent="0.3">
      <c r="A45" s="6"/>
      <c r="B45" s="3"/>
      <c r="C45" s="3"/>
      <c r="E45" s="3"/>
      <c r="F45" s="3"/>
      <c r="H45" s="3"/>
      <c r="I45" s="3"/>
      <c r="J45" s="6"/>
    </row>
    <row r="46" spans="1:13" ht="18.95" customHeight="1" x14ac:dyDescent="0.25">
      <c r="A46" s="35"/>
      <c r="B46" s="17" t="str">
        <f>E9</f>
        <v/>
      </c>
      <c r="C46" s="17" t="str">
        <f>D9</f>
        <v/>
      </c>
      <c r="E46" s="17" t="str">
        <f>E11</f>
        <v/>
      </c>
      <c r="F46" s="17" t="str">
        <f>D11</f>
        <v/>
      </c>
      <c r="H46" s="17" t="str">
        <f>E13</f>
        <v/>
      </c>
      <c r="I46" s="17" t="str">
        <f>D13</f>
        <v/>
      </c>
      <c r="J46" s="6"/>
    </row>
    <row r="47" spans="1:13" ht="18.95" customHeight="1" x14ac:dyDescent="0.25">
      <c r="A47" s="35"/>
      <c r="B47" s="21" t="s">
        <v>6</v>
      </c>
      <c r="C47" s="21" t="s">
        <v>5</v>
      </c>
      <c r="E47" s="21" t="s">
        <v>6</v>
      </c>
      <c r="F47" s="21" t="s">
        <v>5</v>
      </c>
      <c r="H47" s="21" t="s">
        <v>6</v>
      </c>
      <c r="I47" s="21" t="s">
        <v>5</v>
      </c>
      <c r="J47" s="6"/>
    </row>
    <row r="48" spans="1:13" ht="18.95" customHeight="1" thickBot="1" x14ac:dyDescent="0.3">
      <c r="A48" s="6"/>
      <c r="B48" s="19" t="str">
        <f>E10</f>
        <v/>
      </c>
      <c r="C48" s="19" t="str">
        <f>D10</f>
        <v/>
      </c>
      <c r="E48" s="19" t="str">
        <f>E12</f>
        <v/>
      </c>
      <c r="F48" s="19" t="str">
        <f>D12</f>
        <v/>
      </c>
      <c r="H48" s="19" t="str">
        <f>E14</f>
        <v/>
      </c>
      <c r="I48" s="19" t="str">
        <f>D14</f>
        <v/>
      </c>
      <c r="J48" s="6"/>
    </row>
    <row r="49" spans="1:10" ht="18.95" customHeight="1" thickBot="1" x14ac:dyDescent="0.3">
      <c r="A49" s="6"/>
      <c r="J49" s="6"/>
    </row>
    <row r="50" spans="1:10" ht="18.95" customHeight="1" x14ac:dyDescent="0.25">
      <c r="A50" s="6"/>
      <c r="B50" s="18" t="str">
        <f>C9</f>
        <v/>
      </c>
      <c r="C50" s="18" t="str">
        <f>B9</f>
        <v/>
      </c>
      <c r="E50" s="18" t="str">
        <f>C11</f>
        <v/>
      </c>
      <c r="F50" s="18" t="str">
        <f>B11</f>
        <v/>
      </c>
      <c r="H50" s="18" t="str">
        <f>C13</f>
        <v/>
      </c>
      <c r="I50" s="18" t="str">
        <f>B13</f>
        <v/>
      </c>
      <c r="J50" s="6"/>
    </row>
    <row r="51" spans="1:10" ht="18.95" customHeight="1" x14ac:dyDescent="0.25">
      <c r="A51" s="6"/>
      <c r="B51" s="21" t="s">
        <v>4</v>
      </c>
      <c r="C51" s="21" t="s">
        <v>3</v>
      </c>
      <c r="E51" s="21" t="s">
        <v>4</v>
      </c>
      <c r="F51" s="21" t="s">
        <v>3</v>
      </c>
      <c r="H51" s="21" t="s">
        <v>4</v>
      </c>
      <c r="I51" s="21" t="s">
        <v>3</v>
      </c>
      <c r="J51" s="6"/>
    </row>
    <row r="52" spans="1:10" ht="18.95" customHeight="1" thickBot="1" x14ac:dyDescent="0.3">
      <c r="A52" s="6"/>
      <c r="B52" s="20" t="str">
        <f>C10</f>
        <v/>
      </c>
      <c r="C52" s="20" t="str">
        <f>B10</f>
        <v/>
      </c>
      <c r="E52" s="20" t="str">
        <f>C12</f>
        <v/>
      </c>
      <c r="F52" s="20" t="str">
        <f>B12</f>
        <v/>
      </c>
      <c r="H52" s="20" t="str">
        <f>C14</f>
        <v/>
      </c>
      <c r="I52" s="20" t="str">
        <f>B14</f>
        <v/>
      </c>
      <c r="J52" s="6"/>
    </row>
    <row r="53" spans="1:10" ht="18.95" customHeight="1" x14ac:dyDescent="0.25">
      <c r="A53" s="6"/>
    </row>
    <row r="54" spans="1:10" ht="18.95" customHeight="1" x14ac:dyDescent="0.25">
      <c r="A54" s="6"/>
      <c r="B54" s="29" t="str">
        <f>IF(LAYOUT!A5="","",LAYOUT!A5)</f>
        <v/>
      </c>
      <c r="C54" s="29"/>
      <c r="E54" s="29" t="str">
        <f>IF(LAYOUT!A6="","",LAYOUT!A6)</f>
        <v/>
      </c>
      <c r="F54" s="29"/>
      <c r="H54" s="29" t="str">
        <f>IF(LAYOUT!A7="","",LAYOUT!A7)</f>
        <v/>
      </c>
      <c r="I54" s="29"/>
    </row>
    <row r="55" spans="1:10" ht="18.95" customHeight="1" x14ac:dyDescent="0.25">
      <c r="A55" s="6"/>
    </row>
  </sheetData>
  <sheetProtection password="CD2F" sheet="1" objects="1" scenarios="1" formatCells="0" formatColumns="0" formatRows="0" selectLockedCells="1" selectUnlockedCells="1"/>
  <pageMargins left="0.25" right="0.25" top="0.75" bottom="0.75" header="0.3" footer="0.3"/>
  <pageSetup paperSize="9" scale="60" fitToHeight="0" orientation="landscape" r:id="rId1"/>
  <headerFooter>
    <oddHeader>&amp;C&amp;T &amp;D</oddHeader>
  </headerFooter>
  <rowBreaks count="1" manualBreakCount="1">
    <brk id="36" max="14" man="1"/>
  </rowBreaks>
  <colBreaks count="1" manualBreakCount="1">
    <brk id="15" max="53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4" sqref="B4:B5"/>
    </sheetView>
  </sheetViews>
  <sheetFormatPr defaultRowHeight="15" x14ac:dyDescent="0.25"/>
  <cols>
    <col min="1" max="1" width="73.5703125" customWidth="1"/>
    <col min="2" max="2" width="46.42578125" customWidth="1"/>
  </cols>
  <sheetData>
    <row r="1" spans="1:3" ht="14.45" x14ac:dyDescent="0.3">
      <c r="A1" t="s">
        <v>24</v>
      </c>
    </row>
    <row r="3" spans="1:3" thickBot="1" x14ac:dyDescent="0.35">
      <c r="B3" t="s">
        <v>33</v>
      </c>
    </row>
    <row r="4" spans="1:3" ht="14.45" x14ac:dyDescent="0.3">
      <c r="A4" t="s">
        <v>117</v>
      </c>
      <c r="B4" s="66"/>
      <c r="C4" s="8" t="s">
        <v>116</v>
      </c>
    </row>
    <row r="5" spans="1:3" thickBot="1" x14ac:dyDescent="0.35">
      <c r="A5" t="s">
        <v>25</v>
      </c>
      <c r="B5" s="13"/>
      <c r="C5" s="8" t="s">
        <v>38</v>
      </c>
    </row>
  </sheetData>
  <sheetProtection password="CD2F" sheet="1" selectLockedCell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workbookViewId="0">
      <selection activeCell="B14" sqref="B14:B15"/>
    </sheetView>
  </sheetViews>
  <sheetFormatPr defaultRowHeight="15" x14ac:dyDescent="0.25"/>
  <cols>
    <col min="1" max="4" width="20.140625" customWidth="1"/>
    <col min="5" max="5" width="25" customWidth="1"/>
    <col min="6" max="7" width="20.140625" customWidth="1"/>
  </cols>
  <sheetData>
    <row r="1" spans="1:6" ht="14.45" x14ac:dyDescent="0.3">
      <c r="A1" t="str">
        <f>CONCATENATE("DIRECTORY: ",'create BATCH'!B4)</f>
        <v xml:space="preserve">DIRECTORY: </v>
      </c>
    </row>
    <row r="2" spans="1:6" ht="14.45" x14ac:dyDescent="0.3">
      <c r="A2" t="str">
        <f>CONCATENATE("ANNOTATION: ",'create BATCH'!B5)</f>
        <v xml:space="preserve">ANNOTATION: </v>
      </c>
    </row>
    <row r="4" spans="1:6" ht="14.45" x14ac:dyDescent="0.3">
      <c r="A4" t="s">
        <v>17</v>
      </c>
      <c r="B4" t="s">
        <v>18</v>
      </c>
      <c r="C4" t="s">
        <v>19</v>
      </c>
      <c r="D4" t="s">
        <v>20</v>
      </c>
      <c r="E4" t="s">
        <v>21</v>
      </c>
      <c r="F4" t="s">
        <v>22</v>
      </c>
    </row>
    <row r="5" spans="1:6" ht="14.45" x14ac:dyDescent="0.3">
      <c r="A5" t="str">
        <f>'unique ID'!$B2</f>
        <v/>
      </c>
      <c r="C5" s="15" t="str">
        <f>IF(OR(ISNA($A5),A5=""),"",VLOOKUP(A5,'unique ID'!$B$2:$C$49,2,FALSE))</f>
        <v/>
      </c>
      <c r="E5" s="15" t="str">
        <f>IF(OR(ISNA($A5),A5=""),"",VLOOKUP(A5,'unique ID'!$B$2:$F$49,5,FALSE))</f>
        <v/>
      </c>
      <c r="F5" t="str">
        <f>IF(OR(A5="",ISNA(A5)),"",'insert SAMPLES'!C2)</f>
        <v/>
      </c>
    </row>
    <row r="6" spans="1:6" ht="14.45" x14ac:dyDescent="0.3">
      <c r="A6" t="str">
        <f>'unique ID'!$B3</f>
        <v/>
      </c>
      <c r="C6" s="15" t="str">
        <f>IF(OR(ISNA($A6),A6=""),"",VLOOKUP(A6,'unique ID'!$B$2:$C$49,2,FALSE))</f>
        <v/>
      </c>
      <c r="E6" s="15" t="str">
        <f>IF(OR(ISNA($A6),A6=""),"",VLOOKUP(A6,'unique ID'!$B$2:$F$49,5,FALSE))</f>
        <v/>
      </c>
      <c r="F6" t="str">
        <f>IF(OR(A6="",ISNA(A6)),"",'insert SAMPLES'!C3)</f>
        <v/>
      </c>
    </row>
    <row r="7" spans="1:6" ht="14.45" x14ac:dyDescent="0.3">
      <c r="A7" t="str">
        <f>'unique ID'!$B4</f>
        <v/>
      </c>
      <c r="C7" s="15" t="str">
        <f>IF(OR(ISNA($A7),A7=""),"",VLOOKUP(A7,'unique ID'!$B$2:$C$49,2,FALSE))</f>
        <v/>
      </c>
      <c r="E7" s="15" t="str">
        <f>IF(OR(ISNA($A7),A7=""),"",VLOOKUP(A7,'unique ID'!$B$2:$F$49,5,FALSE))</f>
        <v/>
      </c>
      <c r="F7" t="str">
        <f>IF(OR(A7="",ISNA(A7)),"",'insert SAMPLES'!C4)</f>
        <v/>
      </c>
    </row>
    <row r="8" spans="1:6" ht="14.45" x14ac:dyDescent="0.3">
      <c r="A8" t="str">
        <f>'unique ID'!$B5</f>
        <v/>
      </c>
      <c r="C8" s="15" t="str">
        <f>IF(OR(ISNA($A8),A8=""),"",VLOOKUP(A8,'unique ID'!$B$2:$C$49,2,FALSE))</f>
        <v/>
      </c>
      <c r="E8" s="15" t="str">
        <f>IF(OR(ISNA($A8),A8=""),"",VLOOKUP(A8,'unique ID'!$B$2:$F$49,5,FALSE))</f>
        <v/>
      </c>
      <c r="F8" t="str">
        <f>IF(OR(A8="",ISNA(A8)),"",'insert SAMPLES'!C5)</f>
        <v/>
      </c>
    </row>
    <row r="9" spans="1:6" ht="14.45" x14ac:dyDescent="0.3">
      <c r="A9" t="str">
        <f>'unique ID'!$B6</f>
        <v/>
      </c>
      <c r="C9" s="15" t="str">
        <f>IF(OR(ISNA($A9),A9=""),"",VLOOKUP(A9,'unique ID'!$B$2:$C$49,2,FALSE))</f>
        <v/>
      </c>
      <c r="E9" s="15" t="str">
        <f>IF(OR(ISNA($A9),A9=""),"",VLOOKUP(A9,'unique ID'!$B$2:$F$49,5,FALSE))</f>
        <v/>
      </c>
      <c r="F9" t="str">
        <f>IF(OR(A9="",ISNA(A9)),"",'insert SAMPLES'!C6)</f>
        <v/>
      </c>
    </row>
    <row r="10" spans="1:6" ht="14.45" x14ac:dyDescent="0.3">
      <c r="A10" t="str">
        <f>'unique ID'!$B7</f>
        <v/>
      </c>
      <c r="C10" s="15" t="str">
        <f>IF(OR(ISNA($A10),A10=""),"",VLOOKUP(A10,'unique ID'!$B$2:$C$49,2,FALSE))</f>
        <v/>
      </c>
      <c r="E10" s="15" t="str">
        <f>IF(OR(ISNA($A10),A10=""),"",VLOOKUP(A10,'unique ID'!$B$2:$F$49,5,FALSE))</f>
        <v/>
      </c>
      <c r="F10" t="str">
        <f>IF(OR(A10="",ISNA(A10)),"",'insert SAMPLES'!C7)</f>
        <v/>
      </c>
    </row>
    <row r="11" spans="1:6" ht="14.45" x14ac:dyDescent="0.3">
      <c r="A11" t="str">
        <f>'unique ID'!$B8</f>
        <v/>
      </c>
      <c r="C11" s="15" t="str">
        <f>IF(OR(ISNA($A11),A11=""),"",VLOOKUP(A11,'unique ID'!$B$2:$C$49,2,FALSE))</f>
        <v/>
      </c>
      <c r="E11" s="15" t="str">
        <f>IF(OR(ISNA($A11),A11=""),"",VLOOKUP(A11,'unique ID'!$B$2:$F$49,5,FALSE))</f>
        <v/>
      </c>
      <c r="F11" t="str">
        <f>IF(OR(A11="",ISNA(A11)),"",'insert SAMPLES'!C8)</f>
        <v/>
      </c>
    </row>
    <row r="12" spans="1:6" ht="14.45" x14ac:dyDescent="0.3">
      <c r="A12" t="str">
        <f>'unique ID'!$B9</f>
        <v/>
      </c>
      <c r="C12" s="15" t="str">
        <f>IF(OR(ISNA($A12),A12=""),"",VLOOKUP(A12,'unique ID'!$B$2:$C$49,2,FALSE))</f>
        <v/>
      </c>
      <c r="E12" s="15" t="str">
        <f>IF(OR(ISNA($A12),A12=""),"",VLOOKUP(A12,'unique ID'!$B$2:$F$49,5,FALSE))</f>
        <v/>
      </c>
      <c r="F12" t="str">
        <f>IF(OR(A12="",ISNA(A12)),"",'insert SAMPLES'!C9)</f>
        <v/>
      </c>
    </row>
    <row r="13" spans="1:6" ht="14.45" x14ac:dyDescent="0.3">
      <c r="A13" t="str">
        <f>'unique ID'!$B10</f>
        <v/>
      </c>
      <c r="C13" s="15" t="str">
        <f>IF(OR(ISNA($A13),A13=""),"",VLOOKUP(A13,'unique ID'!$B$2:$C$49,2,FALSE))</f>
        <v/>
      </c>
      <c r="E13" s="15" t="str">
        <f>IF(OR(ISNA($A13),A13=""),"",VLOOKUP(A13,'unique ID'!$B$2:$F$49,5,FALSE))</f>
        <v/>
      </c>
      <c r="F13" t="str">
        <f>IF(OR(A13="",ISNA(A13)),"",'insert SAMPLES'!C10)</f>
        <v/>
      </c>
    </row>
    <row r="14" spans="1:6" ht="14.45" x14ac:dyDescent="0.3">
      <c r="A14" t="str">
        <f>'unique ID'!$B11</f>
        <v/>
      </c>
      <c r="C14" s="15" t="str">
        <f>IF(OR(ISNA($A14),A14=""),"",VLOOKUP(A14,'unique ID'!$B$2:$C$49,2,FALSE))</f>
        <v/>
      </c>
      <c r="E14" s="15" t="str">
        <f>IF(OR(ISNA($A14),A14=""),"",VLOOKUP(A14,'unique ID'!$B$2:$F$49,5,FALSE))</f>
        <v/>
      </c>
      <c r="F14" t="str">
        <f>IF(OR(A14="",ISNA(A14)),"",'insert SAMPLES'!C11)</f>
        <v/>
      </c>
    </row>
    <row r="15" spans="1:6" ht="14.45" x14ac:dyDescent="0.3">
      <c r="A15" t="str">
        <f>'unique ID'!$B12</f>
        <v/>
      </c>
      <c r="C15" s="15" t="str">
        <f>IF(OR(ISNA($A15),A15=""),"",VLOOKUP(A15,'unique ID'!$B$2:$C$49,2,FALSE))</f>
        <v/>
      </c>
      <c r="E15" s="15" t="str">
        <f>IF(OR(ISNA($A15),A15=""),"",VLOOKUP(A15,'unique ID'!$B$2:$F$49,5,FALSE))</f>
        <v/>
      </c>
      <c r="F15" t="str">
        <f>IF(OR(A15="",ISNA(A15)),"",'insert SAMPLES'!C12)</f>
        <v/>
      </c>
    </row>
    <row r="16" spans="1:6" ht="14.45" x14ac:dyDescent="0.3">
      <c r="A16" t="str">
        <f>'unique ID'!$B13</f>
        <v/>
      </c>
      <c r="C16" s="15" t="str">
        <f>IF(OR(ISNA($A16),A16=""),"",VLOOKUP(A16,'unique ID'!$B$2:$C$49,2,FALSE))</f>
        <v/>
      </c>
      <c r="E16" s="15" t="str">
        <f>IF(OR(ISNA($A16),A16=""),"",VLOOKUP(A16,'unique ID'!$B$2:$F$49,5,FALSE))</f>
        <v/>
      </c>
      <c r="F16" t="str">
        <f>IF(OR(A16="",ISNA(A16)),"",'insert SAMPLES'!C13)</f>
        <v/>
      </c>
    </row>
    <row r="17" spans="1:6" ht="14.45" x14ac:dyDescent="0.3">
      <c r="A17" t="str">
        <f>'unique ID'!$B14</f>
        <v/>
      </c>
      <c r="C17" s="15" t="str">
        <f>IF(OR(ISNA($A17),A17=""),"",VLOOKUP(A17,'unique ID'!$B$2:$C$49,2,FALSE))</f>
        <v/>
      </c>
      <c r="E17" s="15" t="str">
        <f>IF(OR(ISNA($A17),A17=""),"",VLOOKUP(A17,'unique ID'!$B$2:$F$49,5,FALSE))</f>
        <v/>
      </c>
      <c r="F17" t="str">
        <f>IF(OR(A17="",ISNA(A17)),"",'insert SAMPLES'!C14)</f>
        <v/>
      </c>
    </row>
    <row r="18" spans="1:6" ht="14.45" x14ac:dyDescent="0.3">
      <c r="A18" t="str">
        <f>'unique ID'!$B15</f>
        <v/>
      </c>
      <c r="C18" s="15" t="str">
        <f>IF(OR(ISNA($A18),A18=""),"",VLOOKUP(A18,'unique ID'!$B$2:$C$49,2,FALSE))</f>
        <v/>
      </c>
      <c r="E18" s="15" t="str">
        <f>IF(OR(ISNA($A18),A18=""),"",VLOOKUP(A18,'unique ID'!$B$2:$F$49,5,FALSE))</f>
        <v/>
      </c>
      <c r="F18" t="str">
        <f>IF(OR(A18="",ISNA(A18)),"",'insert SAMPLES'!C15)</f>
        <v/>
      </c>
    </row>
    <row r="19" spans="1:6" ht="14.45" x14ac:dyDescent="0.3">
      <c r="A19" t="str">
        <f>'unique ID'!$B16</f>
        <v/>
      </c>
      <c r="C19" s="15" t="str">
        <f>IF(OR(ISNA($A19),A19=""),"",VLOOKUP(A19,'unique ID'!$B$2:$C$49,2,FALSE))</f>
        <v/>
      </c>
      <c r="E19" s="15" t="str">
        <f>IF(OR(ISNA($A19),A19=""),"",VLOOKUP(A19,'unique ID'!$B$2:$F$49,5,FALSE))</f>
        <v/>
      </c>
      <c r="F19" t="str">
        <f>IF(OR(A19="",ISNA(A19)),"",'insert SAMPLES'!C16)</f>
        <v/>
      </c>
    </row>
    <row r="20" spans="1:6" ht="14.45" x14ac:dyDescent="0.3">
      <c r="A20" t="str">
        <f>'unique ID'!$B17</f>
        <v/>
      </c>
      <c r="C20" s="15" t="str">
        <f>IF(OR(ISNA($A20),A20=""),"",VLOOKUP(A20,'unique ID'!$B$2:$C$49,2,FALSE))</f>
        <v/>
      </c>
      <c r="E20" s="15" t="str">
        <f>IF(OR(ISNA($A20),A20=""),"",VLOOKUP(A20,'unique ID'!$B$2:$F$49,5,FALSE))</f>
        <v/>
      </c>
      <c r="F20" t="str">
        <f>IF(OR(A20="",ISNA(A20)),"",'insert SAMPLES'!C17)</f>
        <v/>
      </c>
    </row>
    <row r="21" spans="1:6" ht="14.45" x14ac:dyDescent="0.3">
      <c r="A21" t="str">
        <f>'unique ID'!$B18</f>
        <v/>
      </c>
      <c r="C21" s="15" t="str">
        <f>IF(OR(ISNA($A21),A21=""),"",VLOOKUP(A21,'unique ID'!$B$2:$C$49,2,FALSE))</f>
        <v/>
      </c>
      <c r="E21" s="15" t="str">
        <f>IF(OR(ISNA($A21),A21=""),"",VLOOKUP(A21,'unique ID'!$B$2:$F$49,5,FALSE))</f>
        <v/>
      </c>
      <c r="F21" t="str">
        <f>IF(OR(A21="",ISNA(A21)),"",'insert SAMPLES'!C18)</f>
        <v/>
      </c>
    </row>
    <row r="22" spans="1:6" ht="14.45" x14ac:dyDescent="0.3">
      <c r="A22" t="str">
        <f>'unique ID'!$B19</f>
        <v/>
      </c>
      <c r="C22" s="15" t="str">
        <f>IF(OR(ISNA($A22),A22=""),"",VLOOKUP(A22,'unique ID'!$B$2:$C$49,2,FALSE))</f>
        <v/>
      </c>
      <c r="E22" s="15" t="str">
        <f>IF(OR(ISNA($A22),A22=""),"",VLOOKUP(A22,'unique ID'!$B$2:$F$49,5,FALSE))</f>
        <v/>
      </c>
      <c r="F22" t="str">
        <f>IF(OR(A22="",ISNA(A22)),"",'insert SAMPLES'!C19)</f>
        <v/>
      </c>
    </row>
    <row r="23" spans="1:6" ht="14.45" x14ac:dyDescent="0.3">
      <c r="A23" t="str">
        <f>'unique ID'!$B20</f>
        <v/>
      </c>
      <c r="C23" s="15" t="str">
        <f>IF(OR(ISNA($A23),A23=""),"",VLOOKUP(A23,'unique ID'!$B$2:$C$49,2,FALSE))</f>
        <v/>
      </c>
      <c r="E23" s="15" t="str">
        <f>IF(OR(ISNA($A23),A23=""),"",VLOOKUP(A23,'unique ID'!$B$2:$F$49,5,FALSE))</f>
        <v/>
      </c>
      <c r="F23" t="str">
        <f>IF(OR(A23="",ISNA(A23)),"",'insert SAMPLES'!C20)</f>
        <v/>
      </c>
    </row>
    <row r="24" spans="1:6" ht="14.45" x14ac:dyDescent="0.3">
      <c r="A24" t="str">
        <f>'unique ID'!$B21</f>
        <v/>
      </c>
      <c r="C24" s="15" t="str">
        <f>IF(OR(ISNA($A24),A24=""),"",VLOOKUP(A24,'unique ID'!$B$2:$C$49,2,FALSE))</f>
        <v/>
      </c>
      <c r="E24" s="15" t="str">
        <f>IF(OR(ISNA($A24),A24=""),"",VLOOKUP(A24,'unique ID'!$B$2:$F$49,5,FALSE))</f>
        <v/>
      </c>
      <c r="F24" t="str">
        <f>IF(OR(A24="",ISNA(A24)),"",'insert SAMPLES'!C21)</f>
        <v/>
      </c>
    </row>
    <row r="25" spans="1:6" ht="14.45" x14ac:dyDescent="0.3">
      <c r="A25" t="str">
        <f>'unique ID'!$B22</f>
        <v/>
      </c>
      <c r="C25" s="15" t="str">
        <f>IF(OR(ISNA($A25),A25=""),"",VLOOKUP(A25,'unique ID'!$B$2:$C$49,2,FALSE))</f>
        <v/>
      </c>
      <c r="E25" s="15" t="str">
        <f>IF(OR(ISNA($A25),A25=""),"",VLOOKUP(A25,'unique ID'!$B$2:$F$49,5,FALSE))</f>
        <v/>
      </c>
      <c r="F25" t="str">
        <f>IF(OR(A25="",ISNA(A25)),"",'insert SAMPLES'!C22)</f>
        <v/>
      </c>
    </row>
    <row r="26" spans="1:6" ht="14.45" x14ac:dyDescent="0.3">
      <c r="A26" t="str">
        <f>'unique ID'!$B23</f>
        <v/>
      </c>
      <c r="C26" s="15" t="str">
        <f>IF(OR(ISNA($A26),A26=""),"",VLOOKUP(A26,'unique ID'!$B$2:$C$49,2,FALSE))</f>
        <v/>
      </c>
      <c r="E26" s="15" t="str">
        <f>IF(OR(ISNA($A26),A26=""),"",VLOOKUP(A26,'unique ID'!$B$2:$F$49,5,FALSE))</f>
        <v/>
      </c>
      <c r="F26" t="str">
        <f>IF(OR(A26="",ISNA(A26)),"",'insert SAMPLES'!C23)</f>
        <v/>
      </c>
    </row>
    <row r="27" spans="1:6" ht="14.45" x14ac:dyDescent="0.3">
      <c r="A27" t="str">
        <f>'unique ID'!$B24</f>
        <v/>
      </c>
      <c r="C27" s="15" t="str">
        <f>IF(OR(ISNA($A27),A27=""),"",VLOOKUP(A27,'unique ID'!$B$2:$C$49,2,FALSE))</f>
        <v/>
      </c>
      <c r="E27" s="15" t="str">
        <f>IF(OR(ISNA($A27),A27=""),"",VLOOKUP(A27,'unique ID'!$B$2:$F$49,5,FALSE))</f>
        <v/>
      </c>
      <c r="F27" t="str">
        <f>IF(OR(A27="",ISNA(A27)),"",'insert SAMPLES'!C24)</f>
        <v/>
      </c>
    </row>
    <row r="28" spans="1:6" ht="14.45" x14ac:dyDescent="0.3">
      <c r="A28" t="str">
        <f>'unique ID'!$B25</f>
        <v/>
      </c>
      <c r="C28" s="15" t="str">
        <f>IF(OR(ISNA($A28),A28=""),"",VLOOKUP(A28,'unique ID'!$B$2:$C$49,2,FALSE))</f>
        <v/>
      </c>
      <c r="E28" s="15" t="str">
        <f>IF(OR(ISNA($A28),A28=""),"",VLOOKUP(A28,'unique ID'!$B$2:$F$49,5,FALSE))</f>
        <v/>
      </c>
      <c r="F28" t="str">
        <f>IF(OR(A28="",ISNA(A28)),"",'insert SAMPLES'!C25)</f>
        <v/>
      </c>
    </row>
    <row r="29" spans="1:6" ht="14.45" x14ac:dyDescent="0.3">
      <c r="A29" t="str">
        <f>'unique ID'!$B26</f>
        <v/>
      </c>
      <c r="C29" s="15" t="str">
        <f>IF(OR(ISNA($A29),A29=""),"",VLOOKUP(A29,'unique ID'!$B$2:$C$49,2,FALSE))</f>
        <v/>
      </c>
      <c r="E29" s="15" t="str">
        <f>IF(OR(ISNA($A29),A29=""),"",VLOOKUP(A29,'unique ID'!$B$2:$F$49,5,FALSE))</f>
        <v/>
      </c>
      <c r="F29" t="str">
        <f>IF(OR(A29="",ISNA(A29)),"",'insert SAMPLES'!C26)</f>
        <v/>
      </c>
    </row>
    <row r="30" spans="1:6" ht="14.45" x14ac:dyDescent="0.3">
      <c r="A30" t="str">
        <f>'unique ID'!$B27</f>
        <v/>
      </c>
      <c r="C30" s="15" t="str">
        <f>IF(OR(ISNA($A30),A30=""),"",VLOOKUP(A30,'unique ID'!$B$2:$C$49,2,FALSE))</f>
        <v/>
      </c>
      <c r="E30" s="15" t="str">
        <f>IF(OR(ISNA($A30),A30=""),"",VLOOKUP(A30,'unique ID'!$B$2:$F$49,5,FALSE))</f>
        <v/>
      </c>
      <c r="F30" t="str">
        <f>IF(OR(A30="",ISNA(A30)),"",'insert SAMPLES'!C27)</f>
        <v/>
      </c>
    </row>
    <row r="31" spans="1:6" ht="14.45" x14ac:dyDescent="0.3">
      <c r="A31" t="str">
        <f>'unique ID'!$B28</f>
        <v/>
      </c>
      <c r="C31" s="15" t="str">
        <f>IF(OR(ISNA($A31),A31=""),"",VLOOKUP(A31,'unique ID'!$B$2:$C$49,2,FALSE))</f>
        <v/>
      </c>
      <c r="E31" s="15" t="str">
        <f>IF(OR(ISNA($A31),A31=""),"",VLOOKUP(A31,'unique ID'!$B$2:$F$49,5,FALSE))</f>
        <v/>
      </c>
      <c r="F31" t="str">
        <f>IF(OR(A31="",ISNA(A31)),"",'insert SAMPLES'!C28)</f>
        <v/>
      </c>
    </row>
    <row r="32" spans="1:6" ht="14.45" x14ac:dyDescent="0.3">
      <c r="A32" t="str">
        <f>'unique ID'!$B29</f>
        <v/>
      </c>
      <c r="C32" s="15" t="str">
        <f>IF(OR(ISNA($A32),A32=""),"",VLOOKUP(A32,'unique ID'!$B$2:$C$49,2,FALSE))</f>
        <v/>
      </c>
      <c r="E32" s="15" t="str">
        <f>IF(OR(ISNA($A32),A32=""),"",VLOOKUP(A32,'unique ID'!$B$2:$F$49,5,FALSE))</f>
        <v/>
      </c>
      <c r="F32" t="str">
        <f>IF(OR(A32="",ISNA(A32)),"",'insert SAMPLES'!C29)</f>
        <v/>
      </c>
    </row>
    <row r="33" spans="1:6" ht="14.45" x14ac:dyDescent="0.3">
      <c r="A33" t="str">
        <f>'unique ID'!$B30</f>
        <v/>
      </c>
      <c r="C33" s="15" t="str">
        <f>IF(OR(ISNA($A33),A33=""),"",VLOOKUP(A33,'unique ID'!$B$2:$C$49,2,FALSE))</f>
        <v/>
      </c>
      <c r="E33" s="15" t="str">
        <f>IF(OR(ISNA($A33),A33=""),"",VLOOKUP(A33,'unique ID'!$B$2:$F$49,5,FALSE))</f>
        <v/>
      </c>
      <c r="F33" t="str">
        <f>IF(OR(A33="",ISNA(A33)),"",'insert SAMPLES'!C30)</f>
        <v/>
      </c>
    </row>
    <row r="34" spans="1:6" ht="14.45" x14ac:dyDescent="0.3">
      <c r="A34" t="str">
        <f>'unique ID'!$B31</f>
        <v/>
      </c>
      <c r="C34" s="15" t="str">
        <f>IF(OR(ISNA($A34),A34=""),"",VLOOKUP(A34,'unique ID'!$B$2:$C$49,2,FALSE))</f>
        <v/>
      </c>
      <c r="E34" s="15" t="str">
        <f>IF(OR(ISNA($A34),A34=""),"",VLOOKUP(A34,'unique ID'!$B$2:$F$49,5,FALSE))</f>
        <v/>
      </c>
      <c r="F34" t="str">
        <f>IF(OR(A34="",ISNA(A34)),"",'insert SAMPLES'!C31)</f>
        <v/>
      </c>
    </row>
    <row r="35" spans="1:6" x14ac:dyDescent="0.25">
      <c r="A35" t="str">
        <f>'unique ID'!$B32</f>
        <v/>
      </c>
      <c r="C35" s="15" t="str">
        <f>IF(OR(ISNA($A35),A35=""),"",VLOOKUP(A35,'unique ID'!$B$2:$C$49,2,FALSE))</f>
        <v/>
      </c>
      <c r="E35" s="15" t="str">
        <f>IF(OR(ISNA($A35),A35=""),"",VLOOKUP(A35,'unique ID'!$B$2:$F$49,5,FALSE))</f>
        <v/>
      </c>
      <c r="F35" t="str">
        <f>IF(OR(A35="",ISNA(A35)),"",'insert SAMPLES'!C32)</f>
        <v/>
      </c>
    </row>
    <row r="36" spans="1:6" x14ac:dyDescent="0.25">
      <c r="A36" t="str">
        <f>'unique ID'!$B33</f>
        <v/>
      </c>
      <c r="C36" s="15" t="str">
        <f>IF(OR(ISNA($A36),A36=""),"",VLOOKUP(A36,'unique ID'!$B$2:$C$49,2,FALSE))</f>
        <v/>
      </c>
      <c r="E36" s="15" t="str">
        <f>IF(OR(ISNA($A36),A36=""),"",VLOOKUP(A36,'unique ID'!$B$2:$F$49,5,FALSE))</f>
        <v/>
      </c>
      <c r="F36" t="str">
        <f>IF(OR(A36="",ISNA(A36)),"",'insert SAMPLES'!C33)</f>
        <v/>
      </c>
    </row>
    <row r="37" spans="1:6" x14ac:dyDescent="0.25">
      <c r="A37" t="str">
        <f>'unique ID'!$B34</f>
        <v/>
      </c>
      <c r="C37" s="15" t="str">
        <f>IF(OR(ISNA($A37),A37=""),"",VLOOKUP(A37,'unique ID'!$B$2:$C$49,2,FALSE))</f>
        <v/>
      </c>
      <c r="E37" s="15" t="str">
        <f>IF(OR(ISNA($A37),A37=""),"",VLOOKUP(A37,'unique ID'!$B$2:$F$49,5,FALSE))</f>
        <v/>
      </c>
      <c r="F37" t="str">
        <f>IF(OR(A37="",ISNA(A37)),"",'insert SAMPLES'!C34)</f>
        <v/>
      </c>
    </row>
    <row r="38" spans="1:6" x14ac:dyDescent="0.25">
      <c r="A38" t="str">
        <f>'unique ID'!$B35</f>
        <v/>
      </c>
      <c r="C38" s="15" t="str">
        <f>IF(OR(ISNA($A38),A38=""),"",VLOOKUP(A38,'unique ID'!$B$2:$C$49,2,FALSE))</f>
        <v/>
      </c>
      <c r="E38" s="15" t="str">
        <f>IF(OR(ISNA($A38),A38=""),"",VLOOKUP(A38,'unique ID'!$B$2:$F$49,5,FALSE))</f>
        <v/>
      </c>
      <c r="F38" t="str">
        <f>IF(OR(A38="",ISNA(A38)),"",'insert SAMPLES'!C35)</f>
        <v/>
      </c>
    </row>
    <row r="39" spans="1:6" x14ac:dyDescent="0.25">
      <c r="A39" t="str">
        <f>'unique ID'!$B36</f>
        <v/>
      </c>
      <c r="C39" s="15" t="str">
        <f>IF(OR(ISNA($A39),A39=""),"",VLOOKUP(A39,'unique ID'!$B$2:$C$49,2,FALSE))</f>
        <v/>
      </c>
      <c r="E39" s="15" t="str">
        <f>IF(OR(ISNA($A39),A39=""),"",VLOOKUP(A39,'unique ID'!$B$2:$F$49,5,FALSE))</f>
        <v/>
      </c>
      <c r="F39" t="str">
        <f>IF(OR(A39="",ISNA(A39)),"",'insert SAMPLES'!C36)</f>
        <v/>
      </c>
    </row>
    <row r="40" spans="1:6" x14ac:dyDescent="0.25">
      <c r="A40" t="str">
        <f>'unique ID'!$B37</f>
        <v/>
      </c>
      <c r="C40" s="15" t="str">
        <f>IF(OR(ISNA($A40),A40=""),"",VLOOKUP(A40,'unique ID'!$B$2:$C$49,2,FALSE))</f>
        <v/>
      </c>
      <c r="E40" s="15" t="str">
        <f>IF(OR(ISNA($A40),A40=""),"",VLOOKUP(A40,'unique ID'!$B$2:$F$49,5,FALSE))</f>
        <v/>
      </c>
      <c r="F40" t="str">
        <f>IF(OR(A40="",ISNA(A40)),"",'insert SAMPLES'!C37)</f>
        <v/>
      </c>
    </row>
    <row r="41" spans="1:6" x14ac:dyDescent="0.25">
      <c r="A41" t="str">
        <f>'unique ID'!$B38</f>
        <v/>
      </c>
      <c r="C41" s="15" t="str">
        <f>IF(OR(ISNA($A41),A41=""),"",VLOOKUP(A41,'unique ID'!$B$2:$C$49,2,FALSE))</f>
        <v/>
      </c>
      <c r="E41" s="15" t="str">
        <f>IF(OR(ISNA($A41),A41=""),"",VLOOKUP(A41,'unique ID'!$B$2:$F$49,5,FALSE))</f>
        <v/>
      </c>
      <c r="F41" t="str">
        <f>IF(OR(A41="",ISNA(A41)),"",'insert SAMPLES'!C38)</f>
        <v/>
      </c>
    </row>
    <row r="42" spans="1:6" x14ac:dyDescent="0.25">
      <c r="A42" t="str">
        <f>'unique ID'!$B39</f>
        <v/>
      </c>
      <c r="C42" s="15" t="str">
        <f>IF(OR(ISNA($A42),A42=""),"",VLOOKUP(A42,'unique ID'!$B$2:$C$49,2,FALSE))</f>
        <v/>
      </c>
      <c r="E42" s="15" t="str">
        <f>IF(OR(ISNA($A42),A42=""),"",VLOOKUP(A42,'unique ID'!$B$2:$F$49,5,FALSE))</f>
        <v/>
      </c>
      <c r="F42" t="str">
        <f>IF(OR(A42="",ISNA(A42)),"",'insert SAMPLES'!C39)</f>
        <v/>
      </c>
    </row>
    <row r="43" spans="1:6" x14ac:dyDescent="0.25">
      <c r="A43" t="str">
        <f>'unique ID'!$B40</f>
        <v/>
      </c>
      <c r="C43" s="15" t="str">
        <f>IF(OR(ISNA($A43),A43=""),"",VLOOKUP(A43,'unique ID'!$B$2:$C$49,2,FALSE))</f>
        <v/>
      </c>
      <c r="E43" s="15" t="str">
        <f>IF(OR(ISNA($A43),A43=""),"",VLOOKUP(A43,'unique ID'!$B$2:$F$49,5,FALSE))</f>
        <v/>
      </c>
      <c r="F43" t="str">
        <f>IF(OR(A43="",ISNA(A43)),"",'insert SAMPLES'!C40)</f>
        <v/>
      </c>
    </row>
    <row r="44" spans="1:6" x14ac:dyDescent="0.25">
      <c r="A44" t="str">
        <f>'unique ID'!$B41</f>
        <v/>
      </c>
      <c r="C44" s="15" t="str">
        <f>IF(OR(ISNA($A44),A44=""),"",VLOOKUP(A44,'unique ID'!$B$2:$C$49,2,FALSE))</f>
        <v/>
      </c>
      <c r="E44" s="15" t="str">
        <f>IF(OR(ISNA($A44),A44=""),"",VLOOKUP(A44,'unique ID'!$B$2:$F$49,5,FALSE))</f>
        <v/>
      </c>
      <c r="F44" t="str">
        <f>IF(OR(A44="",ISNA(A44)),"",'insert SAMPLES'!C41)</f>
        <v/>
      </c>
    </row>
    <row r="45" spans="1:6" x14ac:dyDescent="0.25">
      <c r="A45" t="str">
        <f>'unique ID'!$B42</f>
        <v/>
      </c>
      <c r="C45" s="15" t="str">
        <f>IF(OR(ISNA($A45),A45=""),"",VLOOKUP(A45,'unique ID'!$B$2:$C$49,2,FALSE))</f>
        <v/>
      </c>
      <c r="E45" s="15" t="str">
        <f>IF(OR(ISNA($A45),A45=""),"",VLOOKUP(A45,'unique ID'!$B$2:$F$49,5,FALSE))</f>
        <v/>
      </c>
      <c r="F45" t="str">
        <f>IF(OR(A45="",ISNA(A45)),"",'insert SAMPLES'!C42)</f>
        <v/>
      </c>
    </row>
    <row r="46" spans="1:6" x14ac:dyDescent="0.25">
      <c r="A46" t="str">
        <f>'unique ID'!$B43</f>
        <v/>
      </c>
      <c r="C46" s="15" t="str">
        <f>IF(OR(ISNA($A46),A46=""),"",VLOOKUP(A46,'unique ID'!$B$2:$C$49,2,FALSE))</f>
        <v/>
      </c>
      <c r="E46" s="15" t="str">
        <f>IF(OR(ISNA($A46),A46=""),"",VLOOKUP(A46,'unique ID'!$B$2:$F$49,5,FALSE))</f>
        <v/>
      </c>
      <c r="F46" t="str">
        <f>IF(OR(A46="",ISNA(A46)),"",'insert SAMPLES'!C43)</f>
        <v/>
      </c>
    </row>
    <row r="47" spans="1:6" x14ac:dyDescent="0.25">
      <c r="A47" t="str">
        <f>'unique ID'!$B44</f>
        <v/>
      </c>
      <c r="C47" s="15" t="str">
        <f>IF(OR(ISNA($A47),A47=""),"",VLOOKUP(A47,'unique ID'!$B$2:$C$49,2,FALSE))</f>
        <v/>
      </c>
      <c r="E47" s="15" t="str">
        <f>IF(OR(ISNA($A47),A47=""),"",VLOOKUP(A47,'unique ID'!$B$2:$F$49,5,FALSE))</f>
        <v/>
      </c>
      <c r="F47" t="str">
        <f>IF(OR(A47="",ISNA(A47)),"",'insert SAMPLES'!C44)</f>
        <v/>
      </c>
    </row>
    <row r="48" spans="1:6" x14ac:dyDescent="0.25">
      <c r="A48" t="str">
        <f>'unique ID'!$B45</f>
        <v/>
      </c>
      <c r="C48" s="15" t="str">
        <f>IF(OR(ISNA($A48),A48=""),"",VLOOKUP(A48,'unique ID'!$B$2:$C$49,2,FALSE))</f>
        <v/>
      </c>
      <c r="E48" s="15" t="str">
        <f>IF(OR(ISNA($A48),A48=""),"",VLOOKUP(A48,'unique ID'!$B$2:$F$49,5,FALSE))</f>
        <v/>
      </c>
      <c r="F48" t="str">
        <f>IF(OR(A48="",ISNA(A48)),"",'insert SAMPLES'!C45)</f>
        <v/>
      </c>
    </row>
    <row r="49" spans="1:6" x14ac:dyDescent="0.25">
      <c r="A49" t="str">
        <f>'unique ID'!$B46</f>
        <v/>
      </c>
      <c r="C49" s="15" t="str">
        <f>IF(OR(ISNA($A49),A49=""),"",VLOOKUP(A49,'unique ID'!$B$2:$C$49,2,FALSE))</f>
        <v/>
      </c>
      <c r="E49" s="15" t="str">
        <f>IF(OR(ISNA($A49),A49=""),"",VLOOKUP(A49,'unique ID'!$B$2:$F$49,5,FALSE))</f>
        <v/>
      </c>
      <c r="F49" t="str">
        <f>IF(OR(A49="",ISNA(A49)),"",'insert SAMPLES'!C46)</f>
        <v/>
      </c>
    </row>
    <row r="50" spans="1:6" x14ac:dyDescent="0.25">
      <c r="A50" t="str">
        <f>'unique ID'!$B47</f>
        <v/>
      </c>
      <c r="C50" s="15" t="str">
        <f>IF(OR(ISNA($A50),A50=""),"",VLOOKUP(A50,'unique ID'!$B$2:$C$49,2,FALSE))</f>
        <v/>
      </c>
      <c r="E50" s="15" t="str">
        <f>IF(OR(ISNA($A50),A50=""),"",VLOOKUP(A50,'unique ID'!$B$2:$F$49,5,FALSE))</f>
        <v/>
      </c>
      <c r="F50" t="str">
        <f>IF(OR(A50="",ISNA(A50)),"",'insert SAMPLES'!C47)</f>
        <v/>
      </c>
    </row>
    <row r="51" spans="1:6" x14ac:dyDescent="0.25">
      <c r="A51" t="str">
        <f>'unique ID'!$B48</f>
        <v/>
      </c>
      <c r="C51" s="15" t="str">
        <f>IF(OR(ISNA($A51),A51=""),"",VLOOKUP(A51,'unique ID'!$B$2:$C$49,2,FALSE))</f>
        <v/>
      </c>
      <c r="E51" s="15" t="str">
        <f>IF(OR(ISNA($A51),A51=""),"",VLOOKUP(A51,'unique ID'!$B$2:$F$49,5,FALSE))</f>
        <v/>
      </c>
      <c r="F51" t="str">
        <f>IF(OR(A51="",ISNA(A51)),"",'insert SAMPLES'!C48)</f>
        <v/>
      </c>
    </row>
    <row r="52" spans="1:6" x14ac:dyDescent="0.25">
      <c r="A52" t="str">
        <f>'unique ID'!$B49</f>
        <v/>
      </c>
      <c r="C52" s="15" t="str">
        <f>IF(OR(ISNA($A52),A52=""),"",VLOOKUP(A52,'unique ID'!$B$2:$C$49,2,FALSE))</f>
        <v/>
      </c>
      <c r="E52" s="15" t="str">
        <f>IF(OR(ISNA($A52),A52=""),"",VLOOKUP(A52,'unique ID'!$B$2:$F$49,5,FALSE))</f>
        <v/>
      </c>
      <c r="F52" t="str">
        <f>IF(OR(A52="",ISNA(A52)),"",'insert SAMPLES'!C49)</f>
        <v/>
      </c>
    </row>
    <row r="53" spans="1:6" x14ac:dyDescent="0.25">
      <c r="C53" s="15"/>
    </row>
    <row r="54" spans="1:6" x14ac:dyDescent="0.25">
      <c r="C54" s="15"/>
    </row>
    <row r="55" spans="1:6" x14ac:dyDescent="0.25">
      <c r="C55" s="15"/>
    </row>
    <row r="56" spans="1:6" x14ac:dyDescent="0.25">
      <c r="C56" s="15"/>
    </row>
    <row r="57" spans="1:6" x14ac:dyDescent="0.25">
      <c r="C57" s="15"/>
    </row>
    <row r="58" spans="1:6" x14ac:dyDescent="0.25">
      <c r="C58" s="15"/>
    </row>
    <row r="59" spans="1:6" x14ac:dyDescent="0.25">
      <c r="C59" s="15"/>
    </row>
    <row r="60" spans="1:6" x14ac:dyDescent="0.25">
      <c r="C60" s="15"/>
    </row>
    <row r="61" spans="1:6" x14ac:dyDescent="0.25">
      <c r="C61" s="15"/>
    </row>
    <row r="62" spans="1:6" x14ac:dyDescent="0.25">
      <c r="C62" s="15"/>
    </row>
    <row r="63" spans="1:6" x14ac:dyDescent="0.25">
      <c r="C63" s="15"/>
    </row>
    <row r="64" spans="1:6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  <row r="70" spans="3:3" x14ac:dyDescent="0.25">
      <c r="C70" s="15"/>
    </row>
    <row r="71" spans="3:3" x14ac:dyDescent="0.25">
      <c r="C71" s="15"/>
    </row>
    <row r="72" spans="3:3" x14ac:dyDescent="0.25">
      <c r="C72" s="15"/>
    </row>
    <row r="73" spans="3:3" x14ac:dyDescent="0.25">
      <c r="C73" s="15"/>
    </row>
    <row r="74" spans="3:3" x14ac:dyDescent="0.25">
      <c r="C74" s="15"/>
    </row>
    <row r="75" spans="3:3" x14ac:dyDescent="0.25">
      <c r="C75" s="15"/>
    </row>
    <row r="76" spans="3:3" x14ac:dyDescent="0.25">
      <c r="C76" s="15"/>
    </row>
    <row r="77" spans="3:3" x14ac:dyDescent="0.25">
      <c r="C77" s="15"/>
    </row>
    <row r="78" spans="3:3" x14ac:dyDescent="0.25">
      <c r="C78" s="15"/>
    </row>
    <row r="79" spans="3:3" x14ac:dyDescent="0.25">
      <c r="C79" s="15"/>
    </row>
    <row r="80" spans="3:3" x14ac:dyDescent="0.25">
      <c r="C80" s="15"/>
    </row>
    <row r="81" spans="3:3" x14ac:dyDescent="0.25">
      <c r="C81" s="15"/>
    </row>
    <row r="82" spans="3:3" x14ac:dyDescent="0.25">
      <c r="C82" s="15"/>
    </row>
    <row r="83" spans="3:3" x14ac:dyDescent="0.25">
      <c r="C83" s="15"/>
    </row>
    <row r="84" spans="3:3" x14ac:dyDescent="0.25">
      <c r="C84" s="15"/>
    </row>
    <row r="85" spans="3:3" x14ac:dyDescent="0.25">
      <c r="C85" s="15"/>
    </row>
    <row r="86" spans="3:3" x14ac:dyDescent="0.25">
      <c r="C86" s="15"/>
    </row>
    <row r="87" spans="3:3" x14ac:dyDescent="0.25">
      <c r="C87" s="15"/>
    </row>
    <row r="88" spans="3:3" x14ac:dyDescent="0.25">
      <c r="C88" s="15"/>
    </row>
    <row r="89" spans="3:3" x14ac:dyDescent="0.25">
      <c r="C89" s="15"/>
    </row>
    <row r="90" spans="3:3" x14ac:dyDescent="0.25">
      <c r="C90" s="15"/>
    </row>
    <row r="91" spans="3:3" x14ac:dyDescent="0.25">
      <c r="C91" s="15"/>
    </row>
    <row r="92" spans="3:3" x14ac:dyDescent="0.25">
      <c r="C92" s="15"/>
    </row>
    <row r="93" spans="3:3" x14ac:dyDescent="0.25">
      <c r="C93" s="15"/>
    </row>
    <row r="94" spans="3:3" x14ac:dyDescent="0.25">
      <c r="C94" s="15"/>
    </row>
    <row r="95" spans="3:3" x14ac:dyDescent="0.25">
      <c r="C95" s="15"/>
    </row>
    <row r="96" spans="3:3" x14ac:dyDescent="0.25">
      <c r="C96" s="15"/>
    </row>
    <row r="97" spans="3:3" x14ac:dyDescent="0.25">
      <c r="C97" s="15"/>
    </row>
    <row r="98" spans="3:3" x14ac:dyDescent="0.25">
      <c r="C98" s="15"/>
    </row>
    <row r="99" spans="3:3" x14ac:dyDescent="0.25">
      <c r="C99" s="15"/>
    </row>
    <row r="100" spans="3:3" x14ac:dyDescent="0.25">
      <c r="C100" s="15"/>
    </row>
    <row r="101" spans="3:3" x14ac:dyDescent="0.25">
      <c r="C101" s="15"/>
    </row>
    <row r="102" spans="3:3" x14ac:dyDescent="0.25">
      <c r="C102" s="15"/>
    </row>
    <row r="103" spans="3:3" x14ac:dyDescent="0.25">
      <c r="C103" s="15"/>
    </row>
    <row r="104" spans="3:3" x14ac:dyDescent="0.25">
      <c r="C104" s="15"/>
    </row>
    <row r="105" spans="3:3" x14ac:dyDescent="0.25">
      <c r="C105" s="15"/>
    </row>
    <row r="106" spans="3:3" x14ac:dyDescent="0.25">
      <c r="C106" s="15"/>
    </row>
    <row r="107" spans="3:3" x14ac:dyDescent="0.25">
      <c r="C107" s="15"/>
    </row>
  </sheetData>
  <sheetProtection password="CD2F" sheet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INSTRUCTIONS</vt:lpstr>
      <vt:lpstr>insert SAMPLES</vt:lpstr>
      <vt:lpstr>insert BARCODES</vt:lpstr>
      <vt:lpstr>unique ID</vt:lpstr>
      <vt:lpstr>LAYOUT</vt:lpstr>
      <vt:lpstr>96 well lab plan</vt:lpstr>
      <vt:lpstr>8 well strip lab plan</vt:lpstr>
      <vt:lpstr>create BATCH</vt:lpstr>
      <vt:lpstr>Batch Import File</vt:lpstr>
      <vt:lpstr>'8 well strip lab plan'!Print_Area</vt:lpstr>
      <vt:lpstr>'96 well lab plan'!Print_Area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Velazquez, Celina</cp:lastModifiedBy>
  <cp:lastPrinted>2011-08-22T10:23:40Z</cp:lastPrinted>
  <dcterms:created xsi:type="dcterms:W3CDTF">2011-03-10T08:44:57Z</dcterms:created>
  <dcterms:modified xsi:type="dcterms:W3CDTF">2015-03-16T20:45:09Z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GS2008_IsDocBeingEdited">
    <vt:lpwstr>0</vt:lpwstr>
  </property>
  <property fmtid="{D5CDD505-2E9C-101B-9397-08002B2CF9AE}" pid="3" name="IGS2008_IsDocExternal">
    <vt:lpwstr>0</vt:lpwstr>
  </property>
  <property fmtid="{D5CDD505-2E9C-101B-9397-08002B2CF9AE}" pid="4" name="IGS2008_SecProtectDocument">
    <vt:lpwstr>0</vt:lpwstr>
  </property>
  <property fmtid="{D5CDD505-2E9C-101B-9397-08002B2CF9AE}" pid="5" name="IGS2008_SecProtectDocAllowPrint">
    <vt:lpwstr>0</vt:lpwstr>
  </property>
  <property fmtid="{D5CDD505-2E9C-101B-9397-08002B2CF9AE}" pid="6" name="IGS2008_SecProtectDocAllowCopy">
    <vt:lpwstr>0</vt:lpwstr>
  </property>
  <property fmtid="{D5CDD505-2E9C-101B-9397-08002B2CF9AE}" pid="7" name="IGS2008_SecProtectDocAllowEdit">
    <vt:lpwstr>0</vt:lpwstr>
  </property>
  <property fmtid="{D5CDD505-2E9C-101B-9397-08002B2CF9AE}" pid="8" name="IGS2008_SecProtectDocRequireAddin">
    <vt:lpwstr>0</vt:lpwstr>
  </property>
  <property fmtid="{D5CDD505-2E9C-101B-9397-08002B2CF9AE}" pid="9" name="IGS2008_SecProtectDocAllowPrintPrev">
    <vt:lpwstr>0</vt:lpwstr>
  </property>
  <property fmtid="{D5CDD505-2E9C-101B-9397-08002B2CF9AE}" pid="10" name="IGS2008_SecProtectDocAllowSaveAs">
    <vt:lpwstr>0</vt:lpwstr>
  </property>
</Properties>
</file>